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共有フォルダ\税務室\203　市税概要\R2作成用\ホームページ掲載\"/>
    </mc:Choice>
  </mc:AlternateContent>
  <workbookProtection workbookPassword="CC53" lockStructure="1"/>
  <bookViews>
    <workbookView xWindow="0" yWindow="0" windowWidth="20490" windowHeight="7635" tabRatio="856"/>
  </bookViews>
  <sheets>
    <sheet name="徴収率の推移" sheetId="4" r:id="rId1"/>
    <sheet name="収納種別実施状況" sheetId="1" r:id="rId2"/>
    <sheet name="口座・督促状・不納欠損額" sheetId="2" r:id="rId3"/>
    <sheet name="還付金" sheetId="3" r:id="rId4"/>
  </sheets>
  <definedNames>
    <definedName name="_xlnm.Print_Area" localSheetId="2">口座・督促状・不納欠損額!$A$1:$AB$31</definedName>
    <definedName name="_xlnm.Print_Area" localSheetId="1">収納種別実施状況!$A$1:$Y$41</definedName>
    <definedName name="_xlnm.Print_Area" localSheetId="0">徴収率の推移!$A$1:$G$43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S9" i="1"/>
  <c r="V8" i="1"/>
  <c r="S8" i="1"/>
  <c r="O9" i="1"/>
  <c r="L9" i="1"/>
  <c r="O8" i="1"/>
  <c r="L8" i="1"/>
  <c r="H9" i="1"/>
  <c r="E9" i="1"/>
  <c r="H8" i="1"/>
  <c r="E8" i="1"/>
  <c r="O25" i="1"/>
  <c r="L25" i="1"/>
  <c r="K19" i="2"/>
  <c r="K18" i="2"/>
  <c r="K16" i="2"/>
  <c r="K14" i="2"/>
  <c r="S18" i="2"/>
  <c r="P9" i="3"/>
  <c r="M9" i="3"/>
  <c r="H9" i="3"/>
  <c r="E9" i="3"/>
  <c r="M17" i="2"/>
  <c r="M20" i="2" s="1"/>
  <c r="E20" i="2"/>
  <c r="K15" i="2" s="1"/>
  <c r="P8" i="2"/>
  <c r="M8" i="2"/>
  <c r="H8" i="2"/>
  <c r="E8" i="2"/>
  <c r="S7" i="2"/>
  <c r="S6" i="2"/>
  <c r="S5" i="2"/>
  <c r="V6" i="1"/>
  <c r="O6" i="1"/>
  <c r="H6" i="1"/>
  <c r="O39" i="1"/>
  <c r="L39" i="1"/>
  <c r="H37" i="1"/>
  <c r="H34" i="1"/>
  <c r="H39" i="1" s="1"/>
  <c r="E34" i="1"/>
  <c r="E39" i="1" s="1"/>
  <c r="O32" i="1"/>
  <c r="L32" i="1"/>
  <c r="H30" i="1"/>
  <c r="H32" i="1" s="1"/>
  <c r="H27" i="1"/>
  <c r="E27" i="1"/>
  <c r="E32" i="1" s="1"/>
  <c r="H23" i="1"/>
  <c r="H20" i="1"/>
  <c r="E20" i="1"/>
  <c r="E25" i="1" s="1"/>
  <c r="O12" i="1"/>
  <c r="L12" i="1"/>
  <c r="H12" i="1"/>
  <c r="E12" i="1"/>
  <c r="O11" i="1"/>
  <c r="L11" i="1"/>
  <c r="H11" i="1"/>
  <c r="E11" i="1"/>
  <c r="O10" i="1"/>
  <c r="L10" i="1"/>
  <c r="E10" i="1"/>
  <c r="O7" i="1"/>
  <c r="L7" i="1"/>
  <c r="L6" i="1"/>
  <c r="E6" i="1"/>
  <c r="L13" i="1" l="1"/>
  <c r="H10" i="1"/>
  <c r="O13" i="1"/>
  <c r="L41" i="1"/>
  <c r="O41" i="1"/>
  <c r="K17" i="2"/>
  <c r="K20" i="2" s="1"/>
  <c r="S19" i="2"/>
  <c r="S14" i="2"/>
  <c r="S17" i="2" s="1"/>
  <c r="S16" i="2"/>
  <c r="S15" i="2"/>
  <c r="S8" i="2"/>
  <c r="E41" i="1"/>
  <c r="E7" i="1"/>
  <c r="E13" i="1" s="1"/>
  <c r="H7" i="1"/>
  <c r="H13" i="1" s="1"/>
  <c r="H25" i="1"/>
  <c r="H41" i="1" s="1"/>
  <c r="V39" i="1"/>
  <c r="S39" i="1"/>
  <c r="V32" i="1"/>
  <c r="S32" i="1"/>
  <c r="V25" i="1"/>
  <c r="S25" i="1"/>
  <c r="V12" i="1"/>
  <c r="S12" i="1"/>
  <c r="V11" i="1"/>
  <c r="S11" i="1"/>
  <c r="V10" i="1"/>
  <c r="S10" i="1"/>
  <c r="V7" i="1"/>
  <c r="S7" i="1"/>
  <c r="S6" i="1"/>
  <c r="S20" i="2" l="1"/>
  <c r="V13" i="1"/>
  <c r="S13" i="1"/>
  <c r="S41" i="1"/>
  <c r="V41" i="1"/>
  <c r="X8" i="2"/>
  <c r="U17" i="2" l="1"/>
  <c r="U31" i="2"/>
  <c r="U12" i="2"/>
  <c r="U24" i="2" s="1"/>
  <c r="M12" i="2"/>
  <c r="M24" i="2" s="1"/>
  <c r="E12" i="2"/>
  <c r="E24" i="2" s="1"/>
  <c r="X9" i="3"/>
  <c r="U9" i="3"/>
  <c r="U8" i="2" l="1"/>
  <c r="K8" i="2" l="1"/>
  <c r="K7" i="2"/>
  <c r="K6" i="2"/>
  <c r="K5" i="2"/>
  <c r="AA7" i="2"/>
  <c r="AA6" i="2"/>
  <c r="AA5" i="2"/>
  <c r="H31" i="2" l="1"/>
  <c r="E31" i="2"/>
  <c r="P31" i="2" l="1"/>
  <c r="M31" i="2"/>
  <c r="X31" i="2"/>
  <c r="U20" i="2"/>
  <c r="AA18" i="2" s="1"/>
  <c r="AA19" i="2" l="1"/>
  <c r="AA16" i="2"/>
  <c r="AA14" i="2"/>
  <c r="AA15" i="2"/>
  <c r="AA8" i="2"/>
  <c r="AA17" i="2" l="1"/>
  <c r="AA20" i="2" s="1"/>
</calcChain>
</file>

<file path=xl/sharedStrings.xml><?xml version="1.0" encoding="utf-8"?>
<sst xmlns="http://schemas.openxmlformats.org/spreadsheetml/2006/main" count="173" uniqueCount="79">
  <si>
    <t>２　収納種別実施状況</t>
    <rPh sb="2" eb="4">
      <t>シュウノウ</t>
    </rPh>
    <rPh sb="4" eb="6">
      <t>シュベツ</t>
    </rPh>
    <rPh sb="6" eb="8">
      <t>ジッシ</t>
    </rPh>
    <rPh sb="8" eb="10">
      <t>ジョウキョウ</t>
    </rPh>
    <phoneticPr fontId="5"/>
  </si>
  <si>
    <t>金融機関窓口等</t>
    <rPh sb="0" eb="2">
      <t>キンユウ</t>
    </rPh>
    <rPh sb="2" eb="4">
      <t>キカン</t>
    </rPh>
    <rPh sb="4" eb="6">
      <t>マドグチ</t>
    </rPh>
    <rPh sb="6" eb="7">
      <t>ナド</t>
    </rPh>
    <phoneticPr fontId="2"/>
  </si>
  <si>
    <t>口座振替</t>
    <rPh sb="0" eb="2">
      <t>コウザ</t>
    </rPh>
    <rPh sb="2" eb="4">
      <t>フリカエ</t>
    </rPh>
    <phoneticPr fontId="2"/>
  </si>
  <si>
    <t>コンビニ</t>
    <phoneticPr fontId="2"/>
  </si>
  <si>
    <t>ペイジー</t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</si>
  <si>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</si>
  <si>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</si>
  <si>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（単位：件、円）</t>
    <rPh sb="1" eb="3">
      <t>タンイ</t>
    </rPh>
    <rPh sb="4" eb="5">
      <t>ケン</t>
    </rPh>
    <rPh sb="6" eb="7">
      <t>エン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</si>
  <si>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</si>
  <si>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</si>
  <si>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種別</t>
    <rPh sb="0" eb="2">
      <t>シュベツ</t>
    </rPh>
    <phoneticPr fontId="2"/>
  </si>
  <si>
    <t>計</t>
    <rPh sb="0" eb="1">
      <t>ケイ</t>
    </rPh>
    <phoneticPr fontId="2"/>
  </si>
  <si>
    <t>市府民税（普徴）</t>
    <rPh sb="0" eb="1">
      <t>シ</t>
    </rPh>
    <rPh sb="1" eb="2">
      <t>フ</t>
    </rPh>
    <rPh sb="2" eb="3">
      <t>ミン</t>
    </rPh>
    <rPh sb="3" eb="4">
      <t>ゼイ</t>
    </rPh>
    <rPh sb="5" eb="6">
      <t>フ</t>
    </rPh>
    <rPh sb="6" eb="7">
      <t>シルシ</t>
    </rPh>
    <phoneticPr fontId="2"/>
  </si>
  <si>
    <t>税目・種別</t>
    <rPh sb="0" eb="2">
      <t>ゼイモク</t>
    </rPh>
    <rPh sb="3" eb="5">
      <t>シュベツ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</si>
  <si>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</si>
  <si>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区分</t>
    <rPh sb="0" eb="2">
      <t>クブン</t>
    </rPh>
    <phoneticPr fontId="2"/>
  </si>
  <si>
    <t>義務者数</t>
    <rPh sb="0" eb="3">
      <t>ギムシャ</t>
    </rPh>
    <rPh sb="3" eb="4">
      <t>スウ</t>
    </rPh>
    <phoneticPr fontId="2"/>
  </si>
  <si>
    <t>（単位：人、％）</t>
    <rPh sb="1" eb="3">
      <t>タンイ</t>
    </rPh>
    <rPh sb="4" eb="5">
      <t>ニン</t>
    </rPh>
    <phoneticPr fontId="2"/>
  </si>
  <si>
    <t>軽自動車税</t>
    <rPh sb="0" eb="4">
      <t>ケイジドウシャ</t>
    </rPh>
    <rPh sb="4" eb="5">
      <t>ゼイ</t>
    </rPh>
    <phoneticPr fontId="2"/>
  </si>
  <si>
    <t>固定資産税　　都市計画税</t>
    <rPh sb="0" eb="2">
      <t>コテイ</t>
    </rPh>
    <rPh sb="2" eb="5">
      <t>シサンゼイ</t>
    </rPh>
    <rPh sb="7" eb="9">
      <t>トシ</t>
    </rPh>
    <rPh sb="9" eb="11">
      <t>ケイカク</t>
    </rPh>
    <rPh sb="11" eb="12">
      <t>ゼイ</t>
    </rPh>
    <phoneticPr fontId="2"/>
  </si>
  <si>
    <t>３　口座振替利用者数の状況</t>
    <rPh sb="2" eb="4">
      <t>コウザ</t>
    </rPh>
    <rPh sb="4" eb="6">
      <t>フリカエ</t>
    </rPh>
    <rPh sb="6" eb="9">
      <t>リヨウシャ</t>
    </rPh>
    <rPh sb="9" eb="10">
      <t>スウ</t>
    </rPh>
    <rPh sb="11" eb="13">
      <t>ジョウキョウ</t>
    </rPh>
    <phoneticPr fontId="5"/>
  </si>
  <si>
    <t>利用者数</t>
    <rPh sb="0" eb="2">
      <t>リヨウ</t>
    </rPh>
    <rPh sb="2" eb="3">
      <t>シャ</t>
    </rPh>
    <rPh sb="3" eb="4">
      <t>スウ</t>
    </rPh>
    <phoneticPr fontId="2"/>
  </si>
  <si>
    <t>４　督促状発送状況</t>
    <rPh sb="2" eb="5">
      <t>トクソクジョウ</t>
    </rPh>
    <rPh sb="5" eb="7">
      <t>ハッソウ</t>
    </rPh>
    <rPh sb="7" eb="9">
      <t>ジョウキョウ</t>
    </rPh>
    <phoneticPr fontId="5"/>
  </si>
  <si>
    <t>個人市民税　　　（普通徴収）</t>
    <rPh sb="0" eb="2">
      <t>コジン</t>
    </rPh>
    <rPh sb="2" eb="5">
      <t>シミンゼイ</t>
    </rPh>
    <rPh sb="9" eb="11">
      <t>フツウ</t>
    </rPh>
    <rPh sb="11" eb="12">
      <t>シルシ</t>
    </rPh>
    <rPh sb="12" eb="13">
      <t>シュウ</t>
    </rPh>
    <phoneticPr fontId="2"/>
  </si>
  <si>
    <t>（単位：件、％）</t>
    <rPh sb="1" eb="3">
      <t>タンイ</t>
    </rPh>
    <rPh sb="4" eb="5">
      <t>ケン</t>
    </rPh>
    <phoneticPr fontId="2"/>
  </si>
  <si>
    <t>法人市民税</t>
    <rPh sb="0" eb="2">
      <t>ホウジン</t>
    </rPh>
    <rPh sb="2" eb="5">
      <t>シミンゼイ</t>
    </rPh>
    <phoneticPr fontId="2"/>
  </si>
  <si>
    <t>市民税計</t>
    <rPh sb="0" eb="3">
      <t>シミンゼイ</t>
    </rPh>
    <rPh sb="3" eb="4">
      <t>ケイ</t>
    </rPh>
    <phoneticPr fontId="2"/>
  </si>
  <si>
    <t>構成比</t>
    <rPh sb="0" eb="2">
      <t>コウセイ</t>
    </rPh>
    <rPh sb="2" eb="3">
      <t>ヒ</t>
    </rPh>
    <phoneticPr fontId="2"/>
  </si>
  <si>
    <t>個人市民税　　　　　　（普通徴収）</t>
    <rPh sb="0" eb="2">
      <t>コジン</t>
    </rPh>
    <rPh sb="2" eb="5">
      <t>シミンゼイ</t>
    </rPh>
    <rPh sb="12" eb="14">
      <t>フツウ</t>
    </rPh>
    <rPh sb="14" eb="16">
      <t>チョウシュウ</t>
    </rPh>
    <phoneticPr fontId="2"/>
  </si>
  <si>
    <t>個人市民税　　　　　　（特別徴収）</t>
    <rPh sb="0" eb="2">
      <t>コジン</t>
    </rPh>
    <rPh sb="2" eb="5">
      <t>シミンゼイ</t>
    </rPh>
    <rPh sb="12" eb="14">
      <t>トクベツ</t>
    </rPh>
    <rPh sb="14" eb="16">
      <t>チョウシュウ</t>
    </rPh>
    <phoneticPr fontId="2"/>
  </si>
  <si>
    <t>５　不納欠損額</t>
    <rPh sb="2" eb="4">
      <t>フノウ</t>
    </rPh>
    <rPh sb="4" eb="6">
      <t>ケッソン</t>
    </rPh>
    <rPh sb="6" eb="7">
      <t>ガク</t>
    </rPh>
    <phoneticPr fontId="5"/>
  </si>
  <si>
    <t>個人市民税</t>
    <rPh sb="0" eb="2">
      <t>コジン</t>
    </rPh>
    <rPh sb="2" eb="5">
      <t>シミンゼイ</t>
    </rPh>
    <phoneticPr fontId="2"/>
  </si>
  <si>
    <t>法人市民税</t>
    <rPh sb="0" eb="2">
      <t>ホウジン</t>
    </rPh>
    <rPh sb="2" eb="5">
      <t>シミンゼイ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</si>
  <si>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</si>
  <si>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</si>
  <si>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</si>
  <si>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６　歳出還付金の状況</t>
    <rPh sb="2" eb="4">
      <t>サイシュツ</t>
    </rPh>
    <rPh sb="4" eb="7">
      <t>カンプキン</t>
    </rPh>
    <rPh sb="8" eb="10">
      <t>ジョウキョウ</t>
    </rPh>
    <phoneticPr fontId="5"/>
  </si>
  <si>
    <t>件数</t>
    <rPh sb="0" eb="2">
      <t>ケンスウ</t>
    </rPh>
    <phoneticPr fontId="2"/>
  </si>
  <si>
    <t>金額</t>
    <rPh sb="0" eb="2">
      <t>キンガク</t>
    </rPh>
    <phoneticPr fontId="2"/>
  </si>
  <si>
    <t>法人市民税</t>
    <rPh sb="0" eb="2">
      <t>ホウジン</t>
    </rPh>
    <rPh sb="2" eb="5">
      <t>シミンゼイ</t>
    </rPh>
    <phoneticPr fontId="2"/>
  </si>
  <si>
    <t>個人市・府民税</t>
    <rPh sb="0" eb="2">
      <t>コジン</t>
    </rPh>
    <rPh sb="2" eb="3">
      <t>シ</t>
    </rPh>
    <rPh sb="4" eb="6">
      <t>フミン</t>
    </rPh>
    <rPh sb="6" eb="7">
      <t>ゼイ</t>
    </rPh>
    <phoneticPr fontId="2"/>
  </si>
  <si>
    <r>
      <t>Ⅷ</t>
    </r>
    <r>
      <rPr>
        <b/>
        <u/>
        <sz val="18"/>
        <rFont val="ＭＳ ゴシック"/>
        <family val="3"/>
        <charset val="128"/>
      </rPr>
      <t>　徴収</t>
    </r>
    <rPh sb="2" eb="4">
      <t>チョウシュウ</t>
    </rPh>
    <phoneticPr fontId="9"/>
  </si>
  <si>
    <t>１　徴収率の推移</t>
    <rPh sb="2" eb="4">
      <t>チョウシュウ</t>
    </rPh>
    <rPh sb="4" eb="5">
      <t>リツ</t>
    </rPh>
    <rPh sb="6" eb="8">
      <t>スイイ</t>
    </rPh>
    <phoneticPr fontId="5"/>
  </si>
  <si>
    <t>（単位：％）</t>
    <rPh sb="1" eb="3">
      <t>タンイ</t>
    </rPh>
    <phoneticPr fontId="9"/>
  </si>
  <si>
    <t>税目</t>
    <rPh sb="0" eb="2">
      <t>ゼイモク</t>
    </rPh>
    <phoneticPr fontId="9"/>
  </si>
  <si>
    <t>区分</t>
    <rPh sb="0" eb="2">
      <t>クブン</t>
    </rPh>
    <phoneticPr fontId="9"/>
  </si>
  <si>
    <t>２８年度</t>
    <rPh sb="2" eb="4">
      <t>ネンド</t>
    </rPh>
    <phoneticPr fontId="9"/>
  </si>
  <si>
    <t>２９年度</t>
    <rPh sb="2" eb="4">
      <t>ネンド</t>
    </rPh>
    <phoneticPr fontId="9"/>
  </si>
  <si>
    <t>個人市民税</t>
    <rPh sb="0" eb="2">
      <t>コジン</t>
    </rPh>
    <rPh sb="2" eb="4">
      <t>シミン</t>
    </rPh>
    <rPh sb="4" eb="5">
      <t>ゼイ</t>
    </rPh>
    <phoneticPr fontId="9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</si>
  <si>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9"/>
  </si>
  <si>
    <t>滞納繰越分</t>
    <rPh sb="0" eb="2">
      <t>タイノウ</t>
    </rPh>
    <rPh sb="2" eb="4">
      <t>クリコシ</t>
    </rPh>
    <rPh sb="4" eb="5">
      <t>ブン</t>
    </rPh>
    <phoneticPr fontId="9"/>
  </si>
  <si>
    <t>法人市民税</t>
    <rPh sb="0" eb="2">
      <t>ホウジン</t>
    </rPh>
    <rPh sb="2" eb="4">
      <t>シミン</t>
    </rPh>
    <rPh sb="4" eb="5">
      <t>ゼイ</t>
    </rPh>
    <phoneticPr fontId="9"/>
  </si>
  <si>
    <t>現年課税分</t>
    <rPh sb="0" eb="1">
      <t>ゲン</t>
    </rPh>
    <rPh sb="1" eb="2">
      <t>ネン</t>
    </rPh>
    <phoneticPr fontId="9"/>
  </si>
  <si>
    <t>固定資産税</t>
    <rPh sb="0" eb="2">
      <t>コテイ</t>
    </rPh>
    <rPh sb="2" eb="5">
      <t>シサンゼイ</t>
    </rPh>
    <phoneticPr fontId="9"/>
  </si>
  <si>
    <t>軽自動車税</t>
    <rPh sb="0" eb="4">
      <t>ケイジドウシャ</t>
    </rPh>
    <rPh sb="4" eb="5">
      <t>ゼイ</t>
    </rPh>
    <phoneticPr fontId="9"/>
  </si>
  <si>
    <t>市たばこ税</t>
    <rPh sb="0" eb="1">
      <t>シ</t>
    </rPh>
    <rPh sb="4" eb="5">
      <t>ゼイ</t>
    </rPh>
    <phoneticPr fontId="9"/>
  </si>
  <si>
    <t>入湯税</t>
    <rPh sb="0" eb="2">
      <t>ニュウトウ</t>
    </rPh>
    <rPh sb="2" eb="3">
      <t>ゼイ</t>
    </rPh>
    <phoneticPr fontId="9"/>
  </si>
  <si>
    <t>都市計画税</t>
    <rPh sb="0" eb="2">
      <t>トシ</t>
    </rPh>
    <rPh sb="2" eb="4">
      <t>ケイカク</t>
    </rPh>
    <rPh sb="4" eb="5">
      <t>ゼイ</t>
    </rPh>
    <phoneticPr fontId="9"/>
  </si>
  <si>
    <t>市税合計</t>
    <rPh sb="0" eb="2">
      <t>シゼイ</t>
    </rPh>
    <rPh sb="2" eb="4">
      <t>ゴウケイ</t>
    </rPh>
    <phoneticPr fontId="9"/>
  </si>
  <si>
    <t>合計</t>
    <rPh sb="0" eb="2">
      <t>ゴウケイ</t>
    </rPh>
    <phoneticPr fontId="9"/>
  </si>
  <si>
    <t>徴収率の推移</t>
    <rPh sb="0" eb="2">
      <t>チョウシュウ</t>
    </rPh>
    <rPh sb="2" eb="3">
      <t>リツ</t>
    </rPh>
    <rPh sb="4" eb="6">
      <t>スイイ</t>
    </rPh>
    <phoneticPr fontId="9"/>
  </si>
  <si>
    <t>-</t>
    <phoneticPr fontId="2"/>
  </si>
  <si>
    <t>※　対象税目は市府民税（普通徴収）・固定資産税・軽自動車税で、内訳は下記のとおりです。</t>
    <rPh sb="2" eb="4">
      <t>タイショウ</t>
    </rPh>
    <rPh sb="4" eb="6">
      <t>ゼイモク</t>
    </rPh>
    <rPh sb="7" eb="8">
      <t>シ</t>
    </rPh>
    <rPh sb="8" eb="10">
      <t>フミン</t>
    </rPh>
    <rPh sb="10" eb="11">
      <t>ゼイ</t>
    </rPh>
    <rPh sb="12" eb="14">
      <t>フツウ</t>
    </rPh>
    <rPh sb="14" eb="16">
      <t>チョウシュウ</t>
    </rPh>
    <rPh sb="18" eb="20">
      <t>コテイ</t>
    </rPh>
    <rPh sb="20" eb="23">
      <t>シサンゼイ</t>
    </rPh>
    <rPh sb="24" eb="28">
      <t>ケイジドウシャ</t>
    </rPh>
    <rPh sb="28" eb="29">
      <t>ゼイ</t>
    </rPh>
    <rPh sb="31" eb="33">
      <t>ウチワケ</t>
    </rPh>
    <rPh sb="34" eb="36">
      <t>カキ</t>
    </rPh>
    <phoneticPr fontId="2"/>
  </si>
  <si>
    <t>その他</t>
    <rPh sb="2" eb="3">
      <t>タ</t>
    </rPh>
    <phoneticPr fontId="2"/>
  </si>
  <si>
    <t xml:space="preserve"> 固定資産税・都市計画税 </t>
    <rPh sb="1" eb="3">
      <t>コテイ</t>
    </rPh>
    <rPh sb="3" eb="6">
      <t>シサンゼイ</t>
    </rPh>
    <rPh sb="7" eb="9">
      <t>トシ</t>
    </rPh>
    <rPh sb="9" eb="11">
      <t>ケイカク</t>
    </rPh>
    <rPh sb="11" eb="12">
      <t>ゼイ</t>
    </rPh>
    <phoneticPr fontId="2"/>
  </si>
  <si>
    <t>利用率</t>
    <rPh sb="0" eb="2">
      <t>リヨウ</t>
    </rPh>
    <rPh sb="2" eb="3">
      <t>リツ</t>
    </rPh>
    <phoneticPr fontId="2"/>
  </si>
  <si>
    <t>３０年度</t>
    <rPh sb="2" eb="4">
      <t>ネンド</t>
    </rPh>
    <phoneticPr fontId="9"/>
  </si>
  <si>
    <t>３０年度</t>
    <phoneticPr fontId="2"/>
  </si>
  <si>
    <t>-</t>
  </si>
  <si>
    <t>クレジットカード</t>
    <phoneticPr fontId="2"/>
  </si>
  <si>
    <t>スマートフォン決済</t>
    <rPh sb="7" eb="9">
      <t>ケッサイ</t>
    </rPh>
    <phoneticPr fontId="2"/>
  </si>
  <si>
    <t>固定資産税
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</si>
  <si>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9"/>
  </si>
  <si>
    <t>（１）　取扱件数及び金額</t>
    <rPh sb="4" eb="6">
      <t>トリアツカ</t>
    </rPh>
    <rPh sb="6" eb="8">
      <t>ケンスウ</t>
    </rPh>
    <rPh sb="8" eb="9">
      <t>オヨ</t>
    </rPh>
    <rPh sb="10" eb="12">
      <t>キンガク</t>
    </rPh>
    <phoneticPr fontId="2"/>
  </si>
  <si>
    <t>（２）　税目内訳件数及び金額</t>
    <rPh sb="4" eb="6">
      <t>ゼイモク</t>
    </rPh>
    <rPh sb="6" eb="8">
      <t>ウチワケ</t>
    </rPh>
    <rPh sb="8" eb="10">
      <t>ケンスウ</t>
    </rPh>
    <rPh sb="10" eb="11">
      <t>オヨ</t>
    </rPh>
    <rPh sb="12" eb="14">
      <t>キンガク</t>
    </rPh>
    <phoneticPr fontId="2"/>
  </si>
  <si>
    <t>平成２７年度</t>
    <rPh sb="4" eb="6">
      <t>ネンド</t>
    </rPh>
    <phoneticPr fontId="9"/>
  </si>
  <si>
    <t>平成２９年度</t>
    <rPh sb="4" eb="6">
      <t>ネンド</t>
    </rPh>
    <phoneticPr fontId="9"/>
  </si>
  <si>
    <t>平成２９年度</t>
    <phoneticPr fontId="2"/>
  </si>
  <si>
    <t>平成２９年度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</si>
</sst>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△ &quot;#,##0.0"/>
    <numFmt numFmtId="177" formatCode="#,##0.0;[Red]\-#,##0.0"/>
    <numFmt numFmtId="178" formatCode="0.0%"/>
    <numFmt numFmtId="179" formatCode="0.0000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4" fillId="0" borderId="0" xfId="2" applyFont="1" applyFill="1" applyAlignment="1"/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0" xfId="3" applyFont="1" applyAlignment="1"/>
    <xf numFmtId="0" fontId="8" fillId="0" borderId="0" xfId="3" applyFont="1" applyAlignment="1"/>
    <xf numFmtId="0" fontId="10" fillId="0" borderId="0" xfId="3" applyFont="1"/>
    <xf numFmtId="0" fontId="6" fillId="0" borderId="0" xfId="3"/>
    <xf numFmtId="0" fontId="7" fillId="0" borderId="0" xfId="3" applyFont="1" applyAlignment="1">
      <alignment horizontal="left" wrapText="1"/>
    </xf>
    <xf numFmtId="0" fontId="8" fillId="0" borderId="0" xfId="3" applyFont="1" applyAlignment="1">
      <alignment horizontal="left"/>
    </xf>
    <xf numFmtId="0" fontId="4" fillId="0" borderId="0" xfId="2" applyFont="1" applyAlignment="1"/>
    <xf numFmtId="0" fontId="11" fillId="0" borderId="0" xfId="3" applyFont="1"/>
    <xf numFmtId="0" fontId="12" fillId="0" borderId="0" xfId="3" applyFont="1"/>
    <xf numFmtId="0" fontId="13" fillId="0" borderId="0" xfId="2" applyFont="1" applyAlignment="1"/>
    <xf numFmtId="0" fontId="14" fillId="0" borderId="0" xfId="3" applyFont="1"/>
    <xf numFmtId="0" fontId="10" fillId="0" borderId="7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6" fillId="0" borderId="0" xfId="3" applyAlignment="1">
      <alignment vertical="center"/>
    </xf>
    <xf numFmtId="0" fontId="10" fillId="0" borderId="46" xfId="3" applyFont="1" applyBorder="1" applyAlignment="1">
      <alignment horizontal="left" vertical="center"/>
    </xf>
    <xf numFmtId="0" fontId="3" fillId="0" borderId="0" xfId="3" applyFont="1"/>
    <xf numFmtId="176" fontId="3" fillId="0" borderId="13" xfId="3" applyNumberFormat="1" applyFont="1" applyFill="1" applyBorder="1" applyAlignment="1">
      <alignment vertical="center"/>
    </xf>
    <xf numFmtId="176" fontId="3" fillId="0" borderId="42" xfId="3" applyNumberFormat="1" applyFont="1" applyFill="1" applyBorder="1" applyAlignment="1">
      <alignment vertical="center"/>
    </xf>
    <xf numFmtId="176" fontId="3" fillId="0" borderId="45" xfId="3" applyNumberFormat="1" applyFont="1" applyFill="1" applyBorder="1" applyAlignment="1">
      <alignment vertical="center"/>
    </xf>
    <xf numFmtId="176" fontId="3" fillId="0" borderId="49" xfId="3" applyNumberFormat="1" applyFont="1" applyFill="1" applyBorder="1" applyAlignment="1">
      <alignment vertical="center"/>
    </xf>
    <xf numFmtId="176" fontId="3" fillId="0" borderId="23" xfId="3" applyNumberFormat="1" applyFont="1" applyFill="1" applyBorder="1" applyAlignment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0" applyNumberFormat="1">
      <alignment vertical="center"/>
    </xf>
    <xf numFmtId="38" fontId="0" fillId="0" borderId="2" xfId="1" applyFont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10" fillId="0" borderId="37" xfId="3" applyFont="1" applyBorder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10" fillId="0" borderId="44" xfId="3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0" fontId="10" fillId="0" borderId="51" xfId="3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10" fillId="0" borderId="9" xfId="3" applyFont="1" applyFill="1" applyBorder="1" applyAlignment="1">
      <alignment horizontal="center" vertical="center" shrinkToFit="1"/>
    </xf>
    <xf numFmtId="0" fontId="10" fillId="0" borderId="36" xfId="3" applyFont="1" applyBorder="1" applyAlignment="1">
      <alignment horizontal="left" vertical="center"/>
    </xf>
    <xf numFmtId="0" fontId="10" fillId="0" borderId="50" xfId="3" applyFont="1" applyBorder="1" applyAlignment="1">
      <alignment horizontal="left" vertical="center"/>
    </xf>
    <xf numFmtId="0" fontId="10" fillId="0" borderId="47" xfId="3" applyFont="1" applyBorder="1" applyAlignment="1">
      <alignment horizontal="left" vertical="center"/>
    </xf>
    <xf numFmtId="0" fontId="10" fillId="0" borderId="39" xfId="3" applyFont="1" applyBorder="1" applyAlignment="1">
      <alignment horizontal="left" vertical="center"/>
    </xf>
    <xf numFmtId="0" fontId="10" fillId="0" borderId="43" xfId="3" applyFont="1" applyBorder="1" applyAlignment="1">
      <alignment horizontal="left" vertical="center"/>
    </xf>
    <xf numFmtId="38" fontId="15" fillId="0" borderId="2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15" fillId="0" borderId="54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1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38" fontId="15" fillId="0" borderId="52" xfId="1" applyFont="1" applyFill="1" applyBorder="1" applyAlignment="1">
      <alignment horizontal="right" vertical="center"/>
    </xf>
    <xf numFmtId="38" fontId="16" fillId="0" borderId="41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26" xfId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0" fontId="18" fillId="0" borderId="7" xfId="0" applyFont="1" applyBorder="1" applyAlignment="1">
      <alignment horizontal="distributed" vertical="center"/>
    </xf>
    <xf numFmtId="0" fontId="18" fillId="0" borderId="8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distributed"/>
    </xf>
    <xf numFmtId="0" fontId="0" fillId="0" borderId="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5" xfId="0" applyFont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15" fillId="0" borderId="52" xfId="0" applyFont="1" applyBorder="1" applyAlignment="1">
      <alignment horizontal="distributed" vertical="center"/>
    </xf>
    <xf numFmtId="0" fontId="15" fillId="0" borderId="54" xfId="0" applyFont="1" applyBorder="1" applyAlignment="1">
      <alignment horizontal="distributed" vertical="distributed"/>
    </xf>
    <xf numFmtId="0" fontId="15" fillId="0" borderId="55" xfId="0" applyFont="1" applyBorder="1" applyAlignment="1">
      <alignment horizontal="distributed" vertical="distributed"/>
    </xf>
    <xf numFmtId="0" fontId="15" fillId="0" borderId="56" xfId="0" applyFont="1" applyBorder="1" applyAlignment="1">
      <alignment horizontal="distributed" vertical="distributed"/>
    </xf>
    <xf numFmtId="0" fontId="0" fillId="0" borderId="5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15" fillId="0" borderId="4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/>
    </xf>
    <xf numFmtId="38" fontId="15" fillId="0" borderId="1" xfId="1" applyFont="1" applyFill="1" applyBorder="1" applyAlignment="1">
      <alignment vertical="center"/>
    </xf>
    <xf numFmtId="38" fontId="16" fillId="0" borderId="38" xfId="1" applyFont="1" applyFill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3" fontId="0" fillId="0" borderId="5" xfId="1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0" borderId="21" xfId="0" applyFont="1" applyBorder="1" applyAlignment="1">
      <alignment horizontal="distributed" vertical="center"/>
    </xf>
    <xf numFmtId="178" fontId="17" fillId="0" borderId="53" xfId="0" applyNumberFormat="1" applyFont="1" applyBorder="1" applyAlignment="1">
      <alignment horizontal="right" vertical="center"/>
    </xf>
    <xf numFmtId="178" fontId="17" fillId="0" borderId="9" xfId="0" applyNumberFormat="1" applyFont="1" applyBorder="1" applyAlignment="1">
      <alignment horizontal="right" vertical="center"/>
    </xf>
    <xf numFmtId="38" fontId="17" fillId="0" borderId="4" xfId="1" applyFont="1" applyFill="1" applyBorder="1" applyAlignment="1">
      <alignment horizontal="right" vertical="center"/>
    </xf>
    <xf numFmtId="38" fontId="17" fillId="0" borderId="2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distributed" wrapText="1"/>
    </xf>
    <xf numFmtId="0" fontId="3" fillId="0" borderId="21" xfId="2" applyFont="1" applyFill="1" applyBorder="1" applyAlignment="1">
      <alignment horizontal="distributed" vertical="center"/>
    </xf>
    <xf numFmtId="178" fontId="17" fillId="0" borderId="33" xfId="0" applyNumberFormat="1" applyFont="1" applyBorder="1" applyAlignment="1">
      <alignment horizontal="right" vertical="center"/>
    </xf>
    <xf numFmtId="178" fontId="17" fillId="0" borderId="12" xfId="0" applyNumberFormat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17" fillId="0" borderId="10" xfId="1" applyFont="1" applyBorder="1" applyAlignment="1">
      <alignment horizontal="right" vertical="center"/>
    </xf>
    <xf numFmtId="38" fontId="17" fillId="0" borderId="11" xfId="1" applyFont="1" applyBorder="1" applyAlignment="1">
      <alignment horizontal="right" vertical="center"/>
    </xf>
    <xf numFmtId="38" fontId="17" fillId="0" borderId="4" xfId="1" applyFont="1" applyBorder="1" applyAlignment="1">
      <alignment horizontal="right" vertical="center"/>
    </xf>
    <xf numFmtId="38" fontId="17" fillId="0" borderId="2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178" fontId="17" fillId="0" borderId="27" xfId="0" applyNumberFormat="1" applyFont="1" applyBorder="1" applyAlignment="1">
      <alignment horizontal="right" vertical="center"/>
    </xf>
    <xf numFmtId="178" fontId="17" fillId="0" borderId="1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17" fillId="0" borderId="5" xfId="1" applyNumberFormat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178" fontId="17" fillId="0" borderId="31" xfId="4" applyNumberFormat="1" applyFont="1" applyBorder="1" applyAlignment="1">
      <alignment horizontal="right" vertical="center"/>
    </xf>
    <xf numFmtId="178" fontId="17" fillId="0" borderId="32" xfId="4" applyNumberFormat="1" applyFont="1" applyBorder="1" applyAlignment="1">
      <alignment horizontal="right" vertical="center"/>
    </xf>
    <xf numFmtId="38" fontId="17" fillId="0" borderId="30" xfId="1" applyFont="1" applyBorder="1" applyAlignment="1">
      <alignment horizontal="right" vertical="center"/>
    </xf>
    <xf numFmtId="38" fontId="17" fillId="0" borderId="17" xfId="1" applyFont="1" applyBorder="1" applyAlignment="1">
      <alignment horizontal="right" vertical="center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3" fillId="0" borderId="5" xfId="2" applyFont="1" applyFill="1" applyBorder="1" applyAlignment="1">
      <alignment horizontal="distributed" vertical="center"/>
    </xf>
    <xf numFmtId="38" fontId="0" fillId="0" borderId="5" xfId="1" applyFont="1" applyBorder="1" applyAlignment="1">
      <alignment horizontal="right" vertical="center"/>
    </xf>
    <xf numFmtId="177" fontId="0" fillId="0" borderId="5" xfId="1" applyNumberFormat="1" applyFont="1" applyBorder="1" applyAlignment="1">
      <alignment horizontal="right" vertical="center"/>
    </xf>
    <xf numFmtId="177" fontId="17" fillId="0" borderId="24" xfId="1" applyNumberFormat="1" applyFont="1" applyFill="1" applyBorder="1" applyAlignment="1">
      <alignment horizontal="right" vertical="center"/>
    </xf>
    <xf numFmtId="177" fontId="17" fillId="0" borderId="26" xfId="1" applyNumberFormat="1" applyFont="1" applyFill="1" applyBorder="1" applyAlignment="1">
      <alignment horizontal="right" vertical="center"/>
    </xf>
    <xf numFmtId="38" fontId="17" fillId="0" borderId="5" xfId="1" applyFont="1" applyFill="1" applyBorder="1" applyAlignment="1">
      <alignment horizontal="right" vertical="center"/>
    </xf>
    <xf numFmtId="38" fontId="17" fillId="0" borderId="5" xfId="1" applyFont="1" applyBorder="1" applyAlignment="1">
      <alignment horizontal="right" vertical="center"/>
    </xf>
    <xf numFmtId="177" fontId="17" fillId="0" borderId="1" xfId="1" applyNumberFormat="1" applyFont="1" applyFill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177" fontId="0" fillId="0" borderId="21" xfId="1" applyNumberFormat="1" applyFont="1" applyBorder="1" applyAlignment="1">
      <alignment horizontal="right" vertical="center"/>
    </xf>
    <xf numFmtId="38" fontId="17" fillId="0" borderId="10" xfId="1" applyFont="1" applyFill="1" applyBorder="1" applyAlignment="1">
      <alignment horizontal="right" vertical="center"/>
    </xf>
    <xf numFmtId="38" fontId="17" fillId="0" borderId="11" xfId="1" applyFont="1" applyFill="1" applyBorder="1" applyAlignment="1">
      <alignment horizontal="right" vertical="center"/>
    </xf>
    <xf numFmtId="38" fontId="17" fillId="0" borderId="12" xfId="1" applyFont="1" applyFill="1" applyBorder="1" applyAlignment="1">
      <alignment horizontal="right" vertical="center"/>
    </xf>
    <xf numFmtId="38" fontId="17" fillId="0" borderId="12" xfId="1" applyFont="1" applyBorder="1" applyAlignment="1">
      <alignment horizontal="right" vertical="center"/>
    </xf>
    <xf numFmtId="177" fontId="17" fillId="0" borderId="10" xfId="1" applyNumberFormat="1" applyFont="1" applyFill="1" applyBorder="1" applyAlignment="1">
      <alignment horizontal="right" vertical="center"/>
    </xf>
    <xf numFmtId="177" fontId="17" fillId="0" borderId="12" xfId="1" applyNumberFormat="1" applyFont="1" applyFill="1" applyBorder="1" applyAlignment="1">
      <alignment horizontal="right" vertical="center"/>
    </xf>
    <xf numFmtId="38" fontId="17" fillId="0" borderId="21" xfId="1" applyFont="1" applyFill="1" applyBorder="1" applyAlignment="1">
      <alignment horizontal="right" vertical="center"/>
    </xf>
    <xf numFmtId="38" fontId="17" fillId="0" borderId="21" xfId="1" applyFont="1" applyBorder="1" applyAlignment="1">
      <alignment horizontal="right" vertical="center"/>
    </xf>
    <xf numFmtId="177" fontId="17" fillId="0" borderId="21" xfId="1" applyNumberFormat="1" applyFont="1" applyFill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38" fontId="17" fillId="0" borderId="7" xfId="1" applyFont="1" applyFill="1" applyBorder="1" applyAlignment="1">
      <alignment horizontal="right" vertical="center"/>
    </xf>
    <xf numFmtId="38" fontId="17" fillId="0" borderId="8" xfId="1" applyFont="1" applyFill="1" applyBorder="1" applyAlignment="1">
      <alignment horizontal="right" vertical="center"/>
    </xf>
    <xf numFmtId="38" fontId="17" fillId="0" borderId="9" xfId="1" applyFont="1" applyFill="1" applyBorder="1" applyAlignment="1">
      <alignment horizontal="right" vertical="center"/>
    </xf>
    <xf numFmtId="38" fontId="17" fillId="0" borderId="7" xfId="1" applyFont="1" applyBorder="1" applyAlignment="1">
      <alignment horizontal="right" vertical="center"/>
    </xf>
    <xf numFmtId="38" fontId="17" fillId="0" borderId="8" xfId="1" applyFont="1" applyBorder="1" applyAlignment="1">
      <alignment horizontal="right" vertical="center"/>
    </xf>
    <xf numFmtId="38" fontId="17" fillId="0" borderId="9" xfId="1" applyFont="1" applyBorder="1" applyAlignment="1">
      <alignment horizontal="right" vertical="center"/>
    </xf>
    <xf numFmtId="177" fontId="17" fillId="0" borderId="7" xfId="1" applyNumberFormat="1" applyFont="1" applyFill="1" applyBorder="1" applyAlignment="1">
      <alignment horizontal="right" vertical="center"/>
    </xf>
    <xf numFmtId="177" fontId="17" fillId="0" borderId="9" xfId="1" applyNumberFormat="1" applyFont="1" applyFill="1" applyBorder="1" applyAlignment="1">
      <alignment horizontal="right" vertical="center"/>
    </xf>
    <xf numFmtId="38" fontId="17" fillId="0" borderId="1" xfId="1" applyFont="1" applyFill="1" applyBorder="1" applyAlignment="1">
      <alignment horizontal="right" vertical="center"/>
    </xf>
    <xf numFmtId="38" fontId="17" fillId="0" borderId="1" xfId="1" applyFont="1" applyBorder="1" applyAlignment="1">
      <alignment horizontal="right" vertical="center"/>
    </xf>
    <xf numFmtId="38" fontId="17" fillId="0" borderId="24" xfId="1" applyFont="1" applyBorder="1" applyAlignment="1">
      <alignment horizontal="right" vertical="center"/>
    </xf>
    <xf numFmtId="38" fontId="17" fillId="0" borderId="25" xfId="1" applyFont="1" applyBorder="1" applyAlignment="1">
      <alignment horizontal="right" vertical="center"/>
    </xf>
    <xf numFmtId="38" fontId="17" fillId="0" borderId="26" xfId="1" applyFont="1" applyBorder="1" applyAlignment="1">
      <alignment horizontal="right" vertical="center"/>
    </xf>
    <xf numFmtId="177" fontId="17" fillId="0" borderId="24" xfId="1" applyNumberFormat="1" applyFont="1" applyBorder="1" applyAlignment="1">
      <alignment horizontal="right" vertical="center"/>
    </xf>
    <xf numFmtId="177" fontId="17" fillId="0" borderId="26" xfId="1" applyNumberFormat="1" applyFont="1" applyBorder="1" applyAlignment="1">
      <alignment horizontal="right" vertical="center"/>
    </xf>
    <xf numFmtId="177" fontId="17" fillId="0" borderId="5" xfId="1" applyNumberFormat="1" applyFont="1" applyBorder="1" applyAlignment="1">
      <alignment horizontal="right" vertical="center"/>
    </xf>
    <xf numFmtId="0" fontId="3" fillId="0" borderId="5" xfId="2" applyFont="1" applyFill="1" applyBorder="1" applyAlignment="1">
      <alignment horizontal="distributed" wrapText="1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0" xfId="2" applyFont="1" applyFill="1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2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178" fontId="0" fillId="0" borderId="29" xfId="0" applyNumberFormat="1" applyBorder="1" applyAlignment="1">
      <alignment horizontal="right" vertical="center"/>
    </xf>
    <xf numFmtId="178" fontId="0" fillId="0" borderId="23" xfId="0" applyNumberFormat="1" applyBorder="1" applyAlignment="1">
      <alignment horizontal="right" vertical="center"/>
    </xf>
    <xf numFmtId="38" fontId="17" fillId="0" borderId="22" xfId="1" applyFont="1" applyBorder="1" applyAlignment="1">
      <alignment horizontal="right" vertical="center"/>
    </xf>
    <xf numFmtId="38" fontId="17" fillId="0" borderId="3" xfId="1" applyFont="1" applyBorder="1" applyAlignment="1">
      <alignment horizontal="right" vertical="center"/>
    </xf>
    <xf numFmtId="178" fontId="17" fillId="0" borderId="29" xfId="0" applyNumberFormat="1" applyFont="1" applyBorder="1" applyAlignment="1">
      <alignment horizontal="right" vertical="center"/>
    </xf>
    <xf numFmtId="178" fontId="17" fillId="0" borderId="23" xfId="0" applyNumberFormat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3" fillId="0" borderId="7" xfId="2" applyFont="1" applyFill="1" applyBorder="1" applyAlignment="1">
      <alignment horizontal="distributed" vertical="center" wrapText="1"/>
    </xf>
    <xf numFmtId="0" fontId="3" fillId="0" borderId="8" xfId="2" applyFont="1" applyFill="1" applyBorder="1" applyAlignment="1">
      <alignment horizontal="distributed" vertical="center" wrapText="1"/>
    </xf>
    <xf numFmtId="0" fontId="3" fillId="0" borderId="9" xfId="2" applyFont="1" applyFill="1" applyBorder="1" applyAlignment="1">
      <alignment horizontal="distributed" vertical="center" wrapText="1"/>
    </xf>
    <xf numFmtId="38" fontId="0" fillId="0" borderId="32" xfId="1" applyFont="1" applyBorder="1" applyAlignment="1">
      <alignment horizontal="right" vertical="center"/>
    </xf>
    <xf numFmtId="0" fontId="3" fillId="0" borderId="34" xfId="2" applyFont="1" applyFill="1" applyBorder="1" applyAlignment="1">
      <alignment horizontal="distributed" vertical="center" wrapText="1"/>
    </xf>
    <xf numFmtId="38" fontId="0" fillId="0" borderId="34" xfId="1" applyFont="1" applyBorder="1" applyAlignment="1">
      <alignment horizontal="right" vertical="center"/>
    </xf>
    <xf numFmtId="0" fontId="3" fillId="0" borderId="10" xfId="2" applyFont="1" applyFill="1" applyBorder="1" applyAlignment="1">
      <alignment horizontal="distributed" vertical="center" wrapText="1"/>
    </xf>
    <xf numFmtId="0" fontId="3" fillId="0" borderId="11" xfId="2" applyFont="1" applyFill="1" applyBorder="1" applyAlignment="1">
      <alignment horizontal="distributed" vertical="center" wrapText="1"/>
    </xf>
    <xf numFmtId="0" fontId="3" fillId="0" borderId="12" xfId="2" applyFont="1" applyFill="1" applyBorder="1" applyAlignment="1">
      <alignment horizontal="distributed" vertical="center" wrapText="1"/>
    </xf>
    <xf numFmtId="38" fontId="0" fillId="0" borderId="13" xfId="1" applyFont="1" applyBorder="1" applyAlignment="1">
      <alignment horizontal="right" vertical="center"/>
    </xf>
    <xf numFmtId="38" fontId="0" fillId="0" borderId="21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/>
    </xf>
    <xf numFmtId="38" fontId="0" fillId="0" borderId="6" xfId="1" applyFont="1" applyBorder="1" applyAlignment="1">
      <alignment horizontal="right"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3" fillId="0" borderId="5" xfId="2" applyFont="1" applyFill="1" applyBorder="1" applyAlignment="1">
      <alignment horizontal="distributed" vertical="center" wrapText="1"/>
    </xf>
    <xf numFmtId="0" fontId="0" fillId="0" borderId="0" xfId="0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_56　11市税調定収入額の年度別比較ー図１徴収率の推移" xfId="3"/>
    <cellStyle name="標準_58償還金還付状況・前納報奨金交付額の年度別比較" xfId="2"/>
  </cellStyles>
  <dxfs count="0"/>
  <tableStyles count="0" defaultTableStyle="TableStyleMedium2" defaultPivotStyle="PivotStyleLight16"/>
  <colors>
    <mruColors>
      <color rgb="FFFFF2CD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06324405160718E-2"/>
          <c:y val="0.12268735018446325"/>
          <c:w val="0.90759222165103792"/>
          <c:h val="0.78117242458955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徴収率の推移!$B$18</c:f>
              <c:strCache>
                <c:ptCount val="1"/>
                <c:pt idx="0">
                  <c:v>現年課税分</c:v>
                </c:pt>
              </c:strCache>
            </c:strRef>
          </c:tx>
          <c:spPr>
            <a:pattFill prst="pct9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3.3585222502099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4F-4B6A-A39B-9546D65099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20004213883701E-17"/>
                  <c:y val="3.3585222502099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4F-4B6A-A39B-9546D65099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20004213883701E-17"/>
                  <c:y val="6.7170445004198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4F-4B6A-A39B-9546D65099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6.71704450041981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4F-4B6A-A39B-9546D65099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3.3585222502098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B4F-4B6A-A39B-9546D65099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徴収率の推移!$C$5:$G$5</c:f>
              <c:strCache>
                <c:ptCount val="5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</c:strCache>
            </c:strRef>
          </c:cat>
          <c:val>
            <c:numRef>
              <c:f>徴収率の推移!$C$18:$G$18</c:f>
              <c:numCache>
                <c:formatCode>#,##0.0;"△ "#,##0.0</c:formatCode>
                <c:ptCount val="5"/>
                <c:pt idx="0">
                  <c:v>98.2</c:v>
                </c:pt>
                <c:pt idx="1">
                  <c:v>98.5</c:v>
                </c:pt>
                <c:pt idx="2">
                  <c:v>98.6</c:v>
                </c:pt>
                <c:pt idx="3">
                  <c:v>98.8</c:v>
                </c:pt>
                <c:pt idx="4">
                  <c:v>98.9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CF-4CCC-A420-CB7182A99C12}"/>
            </c:ext>
          </c:extLst>
        </c:ser>
        <c:ser>
          <c:idx val="1"/>
          <c:order val="1"/>
          <c:tx>
            <c:strRef>
              <c:f>徴収率の推移!$B$19</c:f>
              <c:strCache>
                <c:ptCount val="1"/>
                <c:pt idx="0">
                  <c:v>滞納繰越分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徴収率の推移!$C$5:$G$5</c:f>
              <c:strCache>
                <c:ptCount val="5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</c:strCache>
            </c:strRef>
          </c:cat>
          <c:val>
            <c:numRef>
              <c:f>徴収率の推移!$C$19:$G$19</c:f>
              <c:numCache>
                <c:formatCode>#,##0.0;"△ "#,##0.0</c:formatCode>
                <c:ptCount val="5"/>
                <c:pt idx="0">
                  <c:v>26.8</c:v>
                </c:pt>
                <c:pt idx="1">
                  <c:v>25.2</c:v>
                </c:pt>
                <c:pt idx="2">
                  <c:v>36.4</c:v>
                </c:pt>
                <c:pt idx="3">
                  <c:v>35</c:v>
                </c:pt>
                <c:pt idx="4">
                  <c:v>36.1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CF-4CCC-A420-CB7182A99C12}"/>
            </c:ext>
          </c:extLst>
        </c:ser>
        <c:ser>
          <c:idx val="2"/>
          <c:order val="2"/>
          <c:tx>
            <c:strRef>
              <c:f>徴収率の推移!$B$20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722940776038121E-3"/>
                  <c:y val="-3.694374475230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CF-4CCC-A420-CB7182A99C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3585222502099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CF-4CCC-A420-CB7182A99C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34340890008396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4F-4B6A-A39B-9546D65099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840008427767401E-17"/>
                  <c:y val="-1.34340890008396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4F-4B6A-A39B-9546D65099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96800168555348E-16"/>
                  <c:y val="-1.007556675062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04-4CC2-94AF-FA9523F3FD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徴収率の推移!$C$5:$G$5</c:f>
              <c:strCache>
                <c:ptCount val="5"/>
                <c:pt idx="0">
                  <c:v>平成２７年度</c:v>
                </c:pt>
                <c:pt idx="1">
                  <c:v>２８年度</c:v>
                </c:pt>
                <c:pt idx="2">
                  <c:v>２９年度</c:v>
                </c:pt>
                <c:pt idx="3">
                  <c:v>３０年度</c:v>
                </c:pt>
                <c:pt idx="4">
                  <c:v>令和元年度</c:v>
                </c:pt>
              </c:strCache>
            </c:strRef>
          </c:cat>
          <c:val>
            <c:numRef>
              <c:f>徴収率の推移!$C$20:$G$20</c:f>
              <c:numCache>
                <c:formatCode>#,##0.0;"△ "#,##0.0</c:formatCode>
                <c:ptCount val="5"/>
                <c:pt idx="0">
                  <c:v>92.9</c:v>
                </c:pt>
                <c:pt idx="1">
                  <c:v>93.6</c:v>
                </c:pt>
                <c:pt idx="2">
                  <c:v>96</c:v>
                </c:pt>
                <c:pt idx="3">
                  <c:v>96.5</c:v>
                </c:pt>
                <c:pt idx="4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CF-4CCC-A420-CB7182A99C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8619248"/>
        <c:axId val="188619632"/>
      </c:barChart>
      <c:dateAx>
        <c:axId val="18861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619632"/>
        <c:crosses val="autoZero"/>
        <c:auto val="0"/>
        <c:lblOffset val="100"/>
        <c:baseTimeUnit val="days"/>
        <c:majorUnit val="1"/>
        <c:minorUnit val="1"/>
      </c:dateAx>
      <c:valAx>
        <c:axId val="188619632"/>
        <c:scaling>
          <c:orientation val="minMax"/>
          <c:max val="100"/>
        </c:scaling>
        <c:delete val="0"/>
        <c:axPos val="l"/>
        <c:title>
          <c:tx>
            <c:rich>
              <a:bodyPr rot="-12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3898548086113518E-2"/>
              <c:y val="3.79177162048698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&quot;△ &quot;#,##0.0" sourceLinked="1"/>
        <c:majorTickMark val="in"/>
        <c:minorTickMark val="none"/>
        <c:tickLblPos val="none"/>
        <c:spPr>
          <a:ln w="9525">
            <a:noFill/>
          </a:ln>
        </c:spPr>
        <c:crossAx val="188619248"/>
        <c:crosses val="autoZero"/>
        <c:crossBetween val="between"/>
        <c:majorUnit val="1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010886402984515"/>
          <c:y val="2.5445433930329827E-3"/>
          <c:w val="0.56403942657852701"/>
          <c:h val="5.5979942805656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22</xdr:row>
      <xdr:rowOff>6351</xdr:rowOff>
    </xdr:from>
    <xdr:to>
      <xdr:col>6</xdr:col>
      <xdr:colOff>396875</xdr:colOff>
      <xdr:row>42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4</xdr:col>
      <xdr:colOff>9525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525" y="400050"/>
          <a:ext cx="1295400" cy="619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16</xdr:row>
      <xdr:rowOff>9525</xdr:rowOff>
    </xdr:from>
    <xdr:to>
      <xdr:col>4</xdr:col>
      <xdr:colOff>9525</xdr:colOff>
      <xdr:row>18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9525" y="400050"/>
          <a:ext cx="1295400" cy="619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9525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9525" y="3086100"/>
          <a:ext cx="1562100" cy="676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11</xdr:row>
      <xdr:rowOff>9525</xdr:rowOff>
    </xdr:from>
    <xdr:to>
      <xdr:col>4</xdr:col>
      <xdr:colOff>9525</xdr:colOff>
      <xdr:row>13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9525" y="228600"/>
          <a:ext cx="1257300" cy="561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23</xdr:row>
      <xdr:rowOff>9525</xdr:rowOff>
    </xdr:from>
    <xdr:to>
      <xdr:col>4</xdr:col>
      <xdr:colOff>9525</xdr:colOff>
      <xdr:row>25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9525" y="228600"/>
          <a:ext cx="1257300" cy="561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9525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9525" y="228600"/>
          <a:ext cx="1257300" cy="561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abSelected="1" zoomScaleNormal="100" workbookViewId="0">
      <selection activeCell="C2" sqref="C2"/>
    </sheetView>
  </sheetViews>
  <sheetFormatPr defaultColWidth="8" defaultRowHeight="13.5" x14ac:dyDescent="0.15"/>
  <cols>
    <col min="1" max="1" width="14.25" style="7" customWidth="1"/>
    <col min="2" max="2" width="12.125" style="7" customWidth="1"/>
    <col min="3" max="7" width="12" style="7" customWidth="1"/>
    <col min="8" max="8" width="0.875" customWidth="1"/>
    <col min="35" max="251" width="8" style="7"/>
    <col min="252" max="252" width="14.25" style="7" customWidth="1"/>
    <col min="253" max="253" width="11.75" style="7" customWidth="1"/>
    <col min="254" max="258" width="0" style="7" hidden="1" customWidth="1"/>
    <col min="259" max="261" width="10.625" style="7" customWidth="1"/>
    <col min="262" max="263" width="10.25" style="7" bestFit="1" customWidth="1"/>
    <col min="264" max="507" width="8" style="7"/>
    <col min="508" max="508" width="14.25" style="7" customWidth="1"/>
    <col min="509" max="509" width="11.75" style="7" customWidth="1"/>
    <col min="510" max="514" width="0" style="7" hidden="1" customWidth="1"/>
    <col min="515" max="517" width="10.625" style="7" customWidth="1"/>
    <col min="518" max="519" width="10.25" style="7" bestFit="1" customWidth="1"/>
    <col min="520" max="763" width="8" style="7"/>
    <col min="764" max="764" width="14.25" style="7" customWidth="1"/>
    <col min="765" max="765" width="11.75" style="7" customWidth="1"/>
    <col min="766" max="770" width="0" style="7" hidden="1" customWidth="1"/>
    <col min="771" max="773" width="10.625" style="7" customWidth="1"/>
    <col min="774" max="775" width="10.25" style="7" bestFit="1" customWidth="1"/>
    <col min="776" max="1019" width="8" style="7"/>
    <col min="1020" max="1020" width="14.25" style="7" customWidth="1"/>
    <col min="1021" max="1021" width="11.75" style="7" customWidth="1"/>
    <col min="1022" max="1026" width="0" style="7" hidden="1" customWidth="1"/>
    <col min="1027" max="1029" width="10.625" style="7" customWidth="1"/>
    <col min="1030" max="1031" width="10.25" style="7" bestFit="1" customWidth="1"/>
    <col min="1032" max="1275" width="8" style="7"/>
    <col min="1276" max="1276" width="14.25" style="7" customWidth="1"/>
    <col min="1277" max="1277" width="11.75" style="7" customWidth="1"/>
    <col min="1278" max="1282" width="0" style="7" hidden="1" customWidth="1"/>
    <col min="1283" max="1285" width="10.625" style="7" customWidth="1"/>
    <col min="1286" max="1287" width="10.25" style="7" bestFit="1" customWidth="1"/>
    <col min="1288" max="1531" width="8" style="7"/>
    <col min="1532" max="1532" width="14.25" style="7" customWidth="1"/>
    <col min="1533" max="1533" width="11.75" style="7" customWidth="1"/>
    <col min="1534" max="1538" width="0" style="7" hidden="1" customWidth="1"/>
    <col min="1539" max="1541" width="10.625" style="7" customWidth="1"/>
    <col min="1542" max="1543" width="10.25" style="7" bestFit="1" customWidth="1"/>
    <col min="1544" max="1787" width="8" style="7"/>
    <col min="1788" max="1788" width="14.25" style="7" customWidth="1"/>
    <col min="1789" max="1789" width="11.75" style="7" customWidth="1"/>
    <col min="1790" max="1794" width="0" style="7" hidden="1" customWidth="1"/>
    <col min="1795" max="1797" width="10.625" style="7" customWidth="1"/>
    <col min="1798" max="1799" width="10.25" style="7" bestFit="1" customWidth="1"/>
    <col min="1800" max="2043" width="8" style="7"/>
    <col min="2044" max="2044" width="14.25" style="7" customWidth="1"/>
    <col min="2045" max="2045" width="11.75" style="7" customWidth="1"/>
    <col min="2046" max="2050" width="0" style="7" hidden="1" customWidth="1"/>
    <col min="2051" max="2053" width="10.625" style="7" customWidth="1"/>
    <col min="2054" max="2055" width="10.25" style="7" bestFit="1" customWidth="1"/>
    <col min="2056" max="2299" width="8" style="7"/>
    <col min="2300" max="2300" width="14.25" style="7" customWidth="1"/>
    <col min="2301" max="2301" width="11.75" style="7" customWidth="1"/>
    <col min="2302" max="2306" width="0" style="7" hidden="1" customWidth="1"/>
    <col min="2307" max="2309" width="10.625" style="7" customWidth="1"/>
    <col min="2310" max="2311" width="10.25" style="7" bestFit="1" customWidth="1"/>
    <col min="2312" max="2555" width="8" style="7"/>
    <col min="2556" max="2556" width="14.25" style="7" customWidth="1"/>
    <col min="2557" max="2557" width="11.75" style="7" customWidth="1"/>
    <col min="2558" max="2562" width="0" style="7" hidden="1" customWidth="1"/>
    <col min="2563" max="2565" width="10.625" style="7" customWidth="1"/>
    <col min="2566" max="2567" width="10.25" style="7" bestFit="1" customWidth="1"/>
    <col min="2568" max="2811" width="8" style="7"/>
    <col min="2812" max="2812" width="14.25" style="7" customWidth="1"/>
    <col min="2813" max="2813" width="11.75" style="7" customWidth="1"/>
    <col min="2814" max="2818" width="0" style="7" hidden="1" customWidth="1"/>
    <col min="2819" max="2821" width="10.625" style="7" customWidth="1"/>
    <col min="2822" max="2823" width="10.25" style="7" bestFit="1" customWidth="1"/>
    <col min="2824" max="3067" width="8" style="7"/>
    <col min="3068" max="3068" width="14.25" style="7" customWidth="1"/>
    <col min="3069" max="3069" width="11.75" style="7" customWidth="1"/>
    <col min="3070" max="3074" width="0" style="7" hidden="1" customWidth="1"/>
    <col min="3075" max="3077" width="10.625" style="7" customWidth="1"/>
    <col min="3078" max="3079" width="10.25" style="7" bestFit="1" customWidth="1"/>
    <col min="3080" max="3323" width="8" style="7"/>
    <col min="3324" max="3324" width="14.25" style="7" customWidth="1"/>
    <col min="3325" max="3325" width="11.75" style="7" customWidth="1"/>
    <col min="3326" max="3330" width="0" style="7" hidden="1" customWidth="1"/>
    <col min="3331" max="3333" width="10.625" style="7" customWidth="1"/>
    <col min="3334" max="3335" width="10.25" style="7" bestFit="1" customWidth="1"/>
    <col min="3336" max="3579" width="8" style="7"/>
    <col min="3580" max="3580" width="14.25" style="7" customWidth="1"/>
    <col min="3581" max="3581" width="11.75" style="7" customWidth="1"/>
    <col min="3582" max="3586" width="0" style="7" hidden="1" customWidth="1"/>
    <col min="3587" max="3589" width="10.625" style="7" customWidth="1"/>
    <col min="3590" max="3591" width="10.25" style="7" bestFit="1" customWidth="1"/>
    <col min="3592" max="3835" width="8" style="7"/>
    <col min="3836" max="3836" width="14.25" style="7" customWidth="1"/>
    <col min="3837" max="3837" width="11.75" style="7" customWidth="1"/>
    <col min="3838" max="3842" width="0" style="7" hidden="1" customWidth="1"/>
    <col min="3843" max="3845" width="10.625" style="7" customWidth="1"/>
    <col min="3846" max="3847" width="10.25" style="7" bestFit="1" customWidth="1"/>
    <col min="3848" max="4091" width="8" style="7"/>
    <col min="4092" max="4092" width="14.25" style="7" customWidth="1"/>
    <col min="4093" max="4093" width="11.75" style="7" customWidth="1"/>
    <col min="4094" max="4098" width="0" style="7" hidden="1" customWidth="1"/>
    <col min="4099" max="4101" width="10.625" style="7" customWidth="1"/>
    <col min="4102" max="4103" width="10.25" style="7" bestFit="1" customWidth="1"/>
    <col min="4104" max="4347" width="8" style="7"/>
    <col min="4348" max="4348" width="14.25" style="7" customWidth="1"/>
    <col min="4349" max="4349" width="11.75" style="7" customWidth="1"/>
    <col min="4350" max="4354" width="0" style="7" hidden="1" customWidth="1"/>
    <col min="4355" max="4357" width="10.625" style="7" customWidth="1"/>
    <col min="4358" max="4359" width="10.25" style="7" bestFit="1" customWidth="1"/>
    <col min="4360" max="4603" width="8" style="7"/>
    <col min="4604" max="4604" width="14.25" style="7" customWidth="1"/>
    <col min="4605" max="4605" width="11.75" style="7" customWidth="1"/>
    <col min="4606" max="4610" width="0" style="7" hidden="1" customWidth="1"/>
    <col min="4611" max="4613" width="10.625" style="7" customWidth="1"/>
    <col min="4614" max="4615" width="10.25" style="7" bestFit="1" customWidth="1"/>
    <col min="4616" max="4859" width="8" style="7"/>
    <col min="4860" max="4860" width="14.25" style="7" customWidth="1"/>
    <col min="4861" max="4861" width="11.75" style="7" customWidth="1"/>
    <col min="4862" max="4866" width="0" style="7" hidden="1" customWidth="1"/>
    <col min="4867" max="4869" width="10.625" style="7" customWidth="1"/>
    <col min="4870" max="4871" width="10.25" style="7" bestFit="1" customWidth="1"/>
    <col min="4872" max="5115" width="8" style="7"/>
    <col min="5116" max="5116" width="14.25" style="7" customWidth="1"/>
    <col min="5117" max="5117" width="11.75" style="7" customWidth="1"/>
    <col min="5118" max="5122" width="0" style="7" hidden="1" customWidth="1"/>
    <col min="5123" max="5125" width="10.625" style="7" customWidth="1"/>
    <col min="5126" max="5127" width="10.25" style="7" bestFit="1" customWidth="1"/>
    <col min="5128" max="5371" width="8" style="7"/>
    <col min="5372" max="5372" width="14.25" style="7" customWidth="1"/>
    <col min="5373" max="5373" width="11.75" style="7" customWidth="1"/>
    <col min="5374" max="5378" width="0" style="7" hidden="1" customWidth="1"/>
    <col min="5379" max="5381" width="10.625" style="7" customWidth="1"/>
    <col min="5382" max="5383" width="10.25" style="7" bestFit="1" customWidth="1"/>
    <col min="5384" max="5627" width="8" style="7"/>
    <col min="5628" max="5628" width="14.25" style="7" customWidth="1"/>
    <col min="5629" max="5629" width="11.75" style="7" customWidth="1"/>
    <col min="5630" max="5634" width="0" style="7" hidden="1" customWidth="1"/>
    <col min="5635" max="5637" width="10.625" style="7" customWidth="1"/>
    <col min="5638" max="5639" width="10.25" style="7" bestFit="1" customWidth="1"/>
    <col min="5640" max="5883" width="8" style="7"/>
    <col min="5884" max="5884" width="14.25" style="7" customWidth="1"/>
    <col min="5885" max="5885" width="11.75" style="7" customWidth="1"/>
    <col min="5886" max="5890" width="0" style="7" hidden="1" customWidth="1"/>
    <col min="5891" max="5893" width="10.625" style="7" customWidth="1"/>
    <col min="5894" max="5895" width="10.25" style="7" bestFit="1" customWidth="1"/>
    <col min="5896" max="6139" width="8" style="7"/>
    <col min="6140" max="6140" width="14.25" style="7" customWidth="1"/>
    <col min="6141" max="6141" width="11.75" style="7" customWidth="1"/>
    <col min="6142" max="6146" width="0" style="7" hidden="1" customWidth="1"/>
    <col min="6147" max="6149" width="10.625" style="7" customWidth="1"/>
    <col min="6150" max="6151" width="10.25" style="7" bestFit="1" customWidth="1"/>
    <col min="6152" max="6395" width="8" style="7"/>
    <col min="6396" max="6396" width="14.25" style="7" customWidth="1"/>
    <col min="6397" max="6397" width="11.75" style="7" customWidth="1"/>
    <col min="6398" max="6402" width="0" style="7" hidden="1" customWidth="1"/>
    <col min="6403" max="6405" width="10.625" style="7" customWidth="1"/>
    <col min="6406" max="6407" width="10.25" style="7" bestFit="1" customWidth="1"/>
    <col min="6408" max="6651" width="8" style="7"/>
    <col min="6652" max="6652" width="14.25" style="7" customWidth="1"/>
    <col min="6653" max="6653" width="11.75" style="7" customWidth="1"/>
    <col min="6654" max="6658" width="0" style="7" hidden="1" customWidth="1"/>
    <col min="6659" max="6661" width="10.625" style="7" customWidth="1"/>
    <col min="6662" max="6663" width="10.25" style="7" bestFit="1" customWidth="1"/>
    <col min="6664" max="6907" width="8" style="7"/>
    <col min="6908" max="6908" width="14.25" style="7" customWidth="1"/>
    <col min="6909" max="6909" width="11.75" style="7" customWidth="1"/>
    <col min="6910" max="6914" width="0" style="7" hidden="1" customWidth="1"/>
    <col min="6915" max="6917" width="10.625" style="7" customWidth="1"/>
    <col min="6918" max="6919" width="10.25" style="7" bestFit="1" customWidth="1"/>
    <col min="6920" max="7163" width="8" style="7"/>
    <col min="7164" max="7164" width="14.25" style="7" customWidth="1"/>
    <col min="7165" max="7165" width="11.75" style="7" customWidth="1"/>
    <col min="7166" max="7170" width="0" style="7" hidden="1" customWidth="1"/>
    <col min="7171" max="7173" width="10.625" style="7" customWidth="1"/>
    <col min="7174" max="7175" width="10.25" style="7" bestFit="1" customWidth="1"/>
    <col min="7176" max="7419" width="8" style="7"/>
    <col min="7420" max="7420" width="14.25" style="7" customWidth="1"/>
    <col min="7421" max="7421" width="11.75" style="7" customWidth="1"/>
    <col min="7422" max="7426" width="0" style="7" hidden="1" customWidth="1"/>
    <col min="7427" max="7429" width="10.625" style="7" customWidth="1"/>
    <col min="7430" max="7431" width="10.25" style="7" bestFit="1" customWidth="1"/>
    <col min="7432" max="7675" width="8" style="7"/>
    <col min="7676" max="7676" width="14.25" style="7" customWidth="1"/>
    <col min="7677" max="7677" width="11.75" style="7" customWidth="1"/>
    <col min="7678" max="7682" width="0" style="7" hidden="1" customWidth="1"/>
    <col min="7683" max="7685" width="10.625" style="7" customWidth="1"/>
    <col min="7686" max="7687" width="10.25" style="7" bestFit="1" customWidth="1"/>
    <col min="7688" max="7931" width="8" style="7"/>
    <col min="7932" max="7932" width="14.25" style="7" customWidth="1"/>
    <col min="7933" max="7933" width="11.75" style="7" customWidth="1"/>
    <col min="7934" max="7938" width="0" style="7" hidden="1" customWidth="1"/>
    <col min="7939" max="7941" width="10.625" style="7" customWidth="1"/>
    <col min="7942" max="7943" width="10.25" style="7" bestFit="1" customWidth="1"/>
    <col min="7944" max="8187" width="8" style="7"/>
    <col min="8188" max="8188" width="14.25" style="7" customWidth="1"/>
    <col min="8189" max="8189" width="11.75" style="7" customWidth="1"/>
    <col min="8190" max="8194" width="0" style="7" hidden="1" customWidth="1"/>
    <col min="8195" max="8197" width="10.625" style="7" customWidth="1"/>
    <col min="8198" max="8199" width="10.25" style="7" bestFit="1" customWidth="1"/>
    <col min="8200" max="8443" width="8" style="7"/>
    <col min="8444" max="8444" width="14.25" style="7" customWidth="1"/>
    <col min="8445" max="8445" width="11.75" style="7" customWidth="1"/>
    <col min="8446" max="8450" width="0" style="7" hidden="1" customWidth="1"/>
    <col min="8451" max="8453" width="10.625" style="7" customWidth="1"/>
    <col min="8454" max="8455" width="10.25" style="7" bestFit="1" customWidth="1"/>
    <col min="8456" max="8699" width="8" style="7"/>
    <col min="8700" max="8700" width="14.25" style="7" customWidth="1"/>
    <col min="8701" max="8701" width="11.75" style="7" customWidth="1"/>
    <col min="8702" max="8706" width="0" style="7" hidden="1" customWidth="1"/>
    <col min="8707" max="8709" width="10.625" style="7" customWidth="1"/>
    <col min="8710" max="8711" width="10.25" style="7" bestFit="1" customWidth="1"/>
    <col min="8712" max="8955" width="8" style="7"/>
    <col min="8956" max="8956" width="14.25" style="7" customWidth="1"/>
    <col min="8957" max="8957" width="11.75" style="7" customWidth="1"/>
    <col min="8958" max="8962" width="0" style="7" hidden="1" customWidth="1"/>
    <col min="8963" max="8965" width="10.625" style="7" customWidth="1"/>
    <col min="8966" max="8967" width="10.25" style="7" bestFit="1" customWidth="1"/>
    <col min="8968" max="9211" width="8" style="7"/>
    <col min="9212" max="9212" width="14.25" style="7" customWidth="1"/>
    <col min="9213" max="9213" width="11.75" style="7" customWidth="1"/>
    <col min="9214" max="9218" width="0" style="7" hidden="1" customWidth="1"/>
    <col min="9219" max="9221" width="10.625" style="7" customWidth="1"/>
    <col min="9222" max="9223" width="10.25" style="7" bestFit="1" customWidth="1"/>
    <col min="9224" max="9467" width="8" style="7"/>
    <col min="9468" max="9468" width="14.25" style="7" customWidth="1"/>
    <col min="9469" max="9469" width="11.75" style="7" customWidth="1"/>
    <col min="9470" max="9474" width="0" style="7" hidden="1" customWidth="1"/>
    <col min="9475" max="9477" width="10.625" style="7" customWidth="1"/>
    <col min="9478" max="9479" width="10.25" style="7" bestFit="1" customWidth="1"/>
    <col min="9480" max="9723" width="8" style="7"/>
    <col min="9724" max="9724" width="14.25" style="7" customWidth="1"/>
    <col min="9725" max="9725" width="11.75" style="7" customWidth="1"/>
    <col min="9726" max="9730" width="0" style="7" hidden="1" customWidth="1"/>
    <col min="9731" max="9733" width="10.625" style="7" customWidth="1"/>
    <col min="9734" max="9735" width="10.25" style="7" bestFit="1" customWidth="1"/>
    <col min="9736" max="9979" width="8" style="7"/>
    <col min="9980" max="9980" width="14.25" style="7" customWidth="1"/>
    <col min="9981" max="9981" width="11.75" style="7" customWidth="1"/>
    <col min="9982" max="9986" width="0" style="7" hidden="1" customWidth="1"/>
    <col min="9987" max="9989" width="10.625" style="7" customWidth="1"/>
    <col min="9990" max="9991" width="10.25" style="7" bestFit="1" customWidth="1"/>
    <col min="9992" max="10235" width="8" style="7"/>
    <col min="10236" max="10236" width="14.25" style="7" customWidth="1"/>
    <col min="10237" max="10237" width="11.75" style="7" customWidth="1"/>
    <col min="10238" max="10242" width="0" style="7" hidden="1" customWidth="1"/>
    <col min="10243" max="10245" width="10.625" style="7" customWidth="1"/>
    <col min="10246" max="10247" width="10.25" style="7" bestFit="1" customWidth="1"/>
    <col min="10248" max="10491" width="8" style="7"/>
    <col min="10492" max="10492" width="14.25" style="7" customWidth="1"/>
    <col min="10493" max="10493" width="11.75" style="7" customWidth="1"/>
    <col min="10494" max="10498" width="0" style="7" hidden="1" customWidth="1"/>
    <col min="10499" max="10501" width="10.625" style="7" customWidth="1"/>
    <col min="10502" max="10503" width="10.25" style="7" bestFit="1" customWidth="1"/>
    <col min="10504" max="10747" width="8" style="7"/>
    <col min="10748" max="10748" width="14.25" style="7" customWidth="1"/>
    <col min="10749" max="10749" width="11.75" style="7" customWidth="1"/>
    <col min="10750" max="10754" width="0" style="7" hidden="1" customWidth="1"/>
    <col min="10755" max="10757" width="10.625" style="7" customWidth="1"/>
    <col min="10758" max="10759" width="10.25" style="7" bestFit="1" customWidth="1"/>
    <col min="10760" max="11003" width="8" style="7"/>
    <col min="11004" max="11004" width="14.25" style="7" customWidth="1"/>
    <col min="11005" max="11005" width="11.75" style="7" customWidth="1"/>
    <col min="11006" max="11010" width="0" style="7" hidden="1" customWidth="1"/>
    <col min="11011" max="11013" width="10.625" style="7" customWidth="1"/>
    <col min="11014" max="11015" width="10.25" style="7" bestFit="1" customWidth="1"/>
    <col min="11016" max="11259" width="8" style="7"/>
    <col min="11260" max="11260" width="14.25" style="7" customWidth="1"/>
    <col min="11261" max="11261" width="11.75" style="7" customWidth="1"/>
    <col min="11262" max="11266" width="0" style="7" hidden="1" customWidth="1"/>
    <col min="11267" max="11269" width="10.625" style="7" customWidth="1"/>
    <col min="11270" max="11271" width="10.25" style="7" bestFit="1" customWidth="1"/>
    <col min="11272" max="11515" width="8" style="7"/>
    <col min="11516" max="11516" width="14.25" style="7" customWidth="1"/>
    <col min="11517" max="11517" width="11.75" style="7" customWidth="1"/>
    <col min="11518" max="11522" width="0" style="7" hidden="1" customWidth="1"/>
    <col min="11523" max="11525" width="10.625" style="7" customWidth="1"/>
    <col min="11526" max="11527" width="10.25" style="7" bestFit="1" customWidth="1"/>
    <col min="11528" max="11771" width="8" style="7"/>
    <col min="11772" max="11772" width="14.25" style="7" customWidth="1"/>
    <col min="11773" max="11773" width="11.75" style="7" customWidth="1"/>
    <col min="11774" max="11778" width="0" style="7" hidden="1" customWidth="1"/>
    <col min="11779" max="11781" width="10.625" style="7" customWidth="1"/>
    <col min="11782" max="11783" width="10.25" style="7" bestFit="1" customWidth="1"/>
    <col min="11784" max="12027" width="8" style="7"/>
    <col min="12028" max="12028" width="14.25" style="7" customWidth="1"/>
    <col min="12029" max="12029" width="11.75" style="7" customWidth="1"/>
    <col min="12030" max="12034" width="0" style="7" hidden="1" customWidth="1"/>
    <col min="12035" max="12037" width="10.625" style="7" customWidth="1"/>
    <col min="12038" max="12039" width="10.25" style="7" bestFit="1" customWidth="1"/>
    <col min="12040" max="12283" width="8" style="7"/>
    <col min="12284" max="12284" width="14.25" style="7" customWidth="1"/>
    <col min="12285" max="12285" width="11.75" style="7" customWidth="1"/>
    <col min="12286" max="12290" width="0" style="7" hidden="1" customWidth="1"/>
    <col min="12291" max="12293" width="10.625" style="7" customWidth="1"/>
    <col min="12294" max="12295" width="10.25" style="7" bestFit="1" customWidth="1"/>
    <col min="12296" max="12539" width="8" style="7"/>
    <col min="12540" max="12540" width="14.25" style="7" customWidth="1"/>
    <col min="12541" max="12541" width="11.75" style="7" customWidth="1"/>
    <col min="12542" max="12546" width="0" style="7" hidden="1" customWidth="1"/>
    <col min="12547" max="12549" width="10.625" style="7" customWidth="1"/>
    <col min="12550" max="12551" width="10.25" style="7" bestFit="1" customWidth="1"/>
    <col min="12552" max="12795" width="8" style="7"/>
    <col min="12796" max="12796" width="14.25" style="7" customWidth="1"/>
    <col min="12797" max="12797" width="11.75" style="7" customWidth="1"/>
    <col min="12798" max="12802" width="0" style="7" hidden="1" customWidth="1"/>
    <col min="12803" max="12805" width="10.625" style="7" customWidth="1"/>
    <col min="12806" max="12807" width="10.25" style="7" bestFit="1" customWidth="1"/>
    <col min="12808" max="13051" width="8" style="7"/>
    <col min="13052" max="13052" width="14.25" style="7" customWidth="1"/>
    <col min="13053" max="13053" width="11.75" style="7" customWidth="1"/>
    <col min="13054" max="13058" width="0" style="7" hidden="1" customWidth="1"/>
    <col min="13059" max="13061" width="10.625" style="7" customWidth="1"/>
    <col min="13062" max="13063" width="10.25" style="7" bestFit="1" customWidth="1"/>
    <col min="13064" max="13307" width="8" style="7"/>
    <col min="13308" max="13308" width="14.25" style="7" customWidth="1"/>
    <col min="13309" max="13309" width="11.75" style="7" customWidth="1"/>
    <col min="13310" max="13314" width="0" style="7" hidden="1" customWidth="1"/>
    <col min="13315" max="13317" width="10.625" style="7" customWidth="1"/>
    <col min="13318" max="13319" width="10.25" style="7" bestFit="1" customWidth="1"/>
    <col min="13320" max="13563" width="8" style="7"/>
    <col min="13564" max="13564" width="14.25" style="7" customWidth="1"/>
    <col min="13565" max="13565" width="11.75" style="7" customWidth="1"/>
    <col min="13566" max="13570" width="0" style="7" hidden="1" customWidth="1"/>
    <col min="13571" max="13573" width="10.625" style="7" customWidth="1"/>
    <col min="13574" max="13575" width="10.25" style="7" bestFit="1" customWidth="1"/>
    <col min="13576" max="13819" width="8" style="7"/>
    <col min="13820" max="13820" width="14.25" style="7" customWidth="1"/>
    <col min="13821" max="13821" width="11.75" style="7" customWidth="1"/>
    <col min="13822" max="13826" width="0" style="7" hidden="1" customWidth="1"/>
    <col min="13827" max="13829" width="10.625" style="7" customWidth="1"/>
    <col min="13830" max="13831" width="10.25" style="7" bestFit="1" customWidth="1"/>
    <col min="13832" max="14075" width="8" style="7"/>
    <col min="14076" max="14076" width="14.25" style="7" customWidth="1"/>
    <col min="14077" max="14077" width="11.75" style="7" customWidth="1"/>
    <col min="14078" max="14082" width="0" style="7" hidden="1" customWidth="1"/>
    <col min="14083" max="14085" width="10.625" style="7" customWidth="1"/>
    <col min="14086" max="14087" width="10.25" style="7" bestFit="1" customWidth="1"/>
    <col min="14088" max="14331" width="8" style="7"/>
    <col min="14332" max="14332" width="14.25" style="7" customWidth="1"/>
    <col min="14333" max="14333" width="11.75" style="7" customWidth="1"/>
    <col min="14334" max="14338" width="0" style="7" hidden="1" customWidth="1"/>
    <col min="14339" max="14341" width="10.625" style="7" customWidth="1"/>
    <col min="14342" max="14343" width="10.25" style="7" bestFit="1" customWidth="1"/>
    <col min="14344" max="14587" width="8" style="7"/>
    <col min="14588" max="14588" width="14.25" style="7" customWidth="1"/>
    <col min="14589" max="14589" width="11.75" style="7" customWidth="1"/>
    <col min="14590" max="14594" width="0" style="7" hidden="1" customWidth="1"/>
    <col min="14595" max="14597" width="10.625" style="7" customWidth="1"/>
    <col min="14598" max="14599" width="10.25" style="7" bestFit="1" customWidth="1"/>
    <col min="14600" max="14843" width="8" style="7"/>
    <col min="14844" max="14844" width="14.25" style="7" customWidth="1"/>
    <col min="14845" max="14845" width="11.75" style="7" customWidth="1"/>
    <col min="14846" max="14850" width="0" style="7" hidden="1" customWidth="1"/>
    <col min="14851" max="14853" width="10.625" style="7" customWidth="1"/>
    <col min="14854" max="14855" width="10.25" style="7" bestFit="1" customWidth="1"/>
    <col min="14856" max="15099" width="8" style="7"/>
    <col min="15100" max="15100" width="14.25" style="7" customWidth="1"/>
    <col min="15101" max="15101" width="11.75" style="7" customWidth="1"/>
    <col min="15102" max="15106" width="0" style="7" hidden="1" customWidth="1"/>
    <col min="15107" max="15109" width="10.625" style="7" customWidth="1"/>
    <col min="15110" max="15111" width="10.25" style="7" bestFit="1" customWidth="1"/>
    <col min="15112" max="15355" width="8" style="7"/>
    <col min="15356" max="15356" width="14.25" style="7" customWidth="1"/>
    <col min="15357" max="15357" width="11.75" style="7" customWidth="1"/>
    <col min="15358" max="15362" width="0" style="7" hidden="1" customWidth="1"/>
    <col min="15363" max="15365" width="10.625" style="7" customWidth="1"/>
    <col min="15366" max="15367" width="10.25" style="7" bestFit="1" customWidth="1"/>
    <col min="15368" max="15611" width="8" style="7"/>
    <col min="15612" max="15612" width="14.25" style="7" customWidth="1"/>
    <col min="15613" max="15613" width="11.75" style="7" customWidth="1"/>
    <col min="15614" max="15618" width="0" style="7" hidden="1" customWidth="1"/>
    <col min="15619" max="15621" width="10.625" style="7" customWidth="1"/>
    <col min="15622" max="15623" width="10.25" style="7" bestFit="1" customWidth="1"/>
    <col min="15624" max="15867" width="8" style="7"/>
    <col min="15868" max="15868" width="14.25" style="7" customWidth="1"/>
    <col min="15869" max="15869" width="11.75" style="7" customWidth="1"/>
    <col min="15870" max="15874" width="0" style="7" hidden="1" customWidth="1"/>
    <col min="15875" max="15877" width="10.625" style="7" customWidth="1"/>
    <col min="15878" max="15879" width="10.25" style="7" bestFit="1" customWidth="1"/>
    <col min="15880" max="16123" width="8" style="7"/>
    <col min="16124" max="16124" width="14.25" style="7" customWidth="1"/>
    <col min="16125" max="16125" width="11.75" style="7" customWidth="1"/>
    <col min="16126" max="16130" width="0" style="7" hidden="1" customWidth="1"/>
    <col min="16131" max="16133" width="10.625" style="7" customWidth="1"/>
    <col min="16134" max="16135" width="10.25" style="7" bestFit="1" customWidth="1"/>
    <col min="16136" max="16384" width="8" style="7"/>
  </cols>
  <sheetData>
    <row r="1" spans="1:7" ht="21" x14ac:dyDescent="0.2">
      <c r="A1" s="4" t="s">
        <v>41</v>
      </c>
      <c r="B1" s="5"/>
      <c r="C1" s="5"/>
      <c r="D1" s="5"/>
      <c r="E1" s="5"/>
      <c r="F1" s="5"/>
      <c r="G1" s="6"/>
    </row>
    <row r="2" spans="1:7" ht="21" customHeight="1" x14ac:dyDescent="0.2">
      <c r="A2" s="8"/>
      <c r="B2" s="9"/>
      <c r="C2" s="9"/>
      <c r="D2" s="9"/>
      <c r="E2" s="9"/>
      <c r="F2" s="9"/>
      <c r="G2" s="6"/>
    </row>
    <row r="3" spans="1:7" s="12" customFormat="1" ht="17.25" x14ac:dyDescent="0.2">
      <c r="A3" s="10" t="s">
        <v>42</v>
      </c>
      <c r="B3" s="11"/>
      <c r="C3" s="11"/>
      <c r="D3" s="11"/>
      <c r="E3" s="11"/>
      <c r="F3" s="11"/>
      <c r="G3" s="11"/>
    </row>
    <row r="4" spans="1:7" s="14" customFormat="1" ht="12" x14ac:dyDescent="0.15">
      <c r="A4" s="13"/>
      <c r="G4" s="14" t="s">
        <v>43</v>
      </c>
    </row>
    <row r="5" spans="1:7" s="18" customFormat="1" ht="24.95" customHeight="1" x14ac:dyDescent="0.15">
      <c r="A5" s="15" t="s">
        <v>44</v>
      </c>
      <c r="B5" s="16" t="s">
        <v>45</v>
      </c>
      <c r="C5" s="37" t="s">
        <v>75</v>
      </c>
      <c r="D5" s="17" t="s">
        <v>46</v>
      </c>
      <c r="E5" s="17" t="s">
        <v>47</v>
      </c>
      <c r="F5" s="17" t="s">
        <v>66</v>
      </c>
      <c r="G5" s="17" t="s">
        <v>72</v>
      </c>
    </row>
    <row r="6" spans="1:7" ht="24.95" customHeight="1" x14ac:dyDescent="0.15">
      <c r="A6" s="38" t="s">
        <v>48</v>
      </c>
      <c r="B6" s="30" t="s">
        <v>49</v>
      </c>
      <c r="C6" s="21">
        <v>97.8</v>
      </c>
      <c r="D6" s="21">
        <v>98</v>
      </c>
      <c r="E6" s="21">
        <v>98.2</v>
      </c>
      <c r="F6" s="21">
        <v>98.3</v>
      </c>
      <c r="G6" s="21">
        <v>98.4</v>
      </c>
    </row>
    <row r="7" spans="1:7" ht="24.95" customHeight="1" x14ac:dyDescent="0.15">
      <c r="A7" s="41"/>
      <c r="B7" s="31" t="s">
        <v>50</v>
      </c>
      <c r="C7" s="22">
        <v>39.9</v>
      </c>
      <c r="D7" s="22">
        <v>43.9</v>
      </c>
      <c r="E7" s="22">
        <v>51.8</v>
      </c>
      <c r="F7" s="22">
        <v>56.5</v>
      </c>
      <c r="G7" s="22">
        <v>63.2</v>
      </c>
    </row>
    <row r="8" spans="1:7" ht="24.95" customHeight="1" x14ac:dyDescent="0.15">
      <c r="A8" s="42" t="s">
        <v>51</v>
      </c>
      <c r="B8" s="32" t="s">
        <v>52</v>
      </c>
      <c r="C8" s="23">
        <v>99.5</v>
      </c>
      <c r="D8" s="23">
        <v>99.6</v>
      </c>
      <c r="E8" s="23">
        <v>99.8</v>
      </c>
      <c r="F8" s="23">
        <v>99.9</v>
      </c>
      <c r="G8" s="23">
        <v>99.8</v>
      </c>
    </row>
    <row r="9" spans="1:7" ht="24.95" customHeight="1" x14ac:dyDescent="0.15">
      <c r="A9" s="41"/>
      <c r="B9" s="31" t="s">
        <v>50</v>
      </c>
      <c r="C9" s="22">
        <v>28.5</v>
      </c>
      <c r="D9" s="22">
        <v>12.7</v>
      </c>
      <c r="E9" s="22">
        <v>18.399999999999999</v>
      </c>
      <c r="F9" s="22">
        <v>27</v>
      </c>
      <c r="G9" s="22">
        <v>43.1</v>
      </c>
    </row>
    <row r="10" spans="1:7" ht="24.95" customHeight="1" x14ac:dyDescent="0.15">
      <c r="A10" s="42" t="s">
        <v>53</v>
      </c>
      <c r="B10" s="31" t="s">
        <v>52</v>
      </c>
      <c r="C10" s="22">
        <v>98.2</v>
      </c>
      <c r="D10" s="22">
        <v>98.5</v>
      </c>
      <c r="E10" s="22">
        <v>98.7</v>
      </c>
      <c r="F10" s="22">
        <v>98.9</v>
      </c>
      <c r="G10" s="22">
        <v>99</v>
      </c>
    </row>
    <row r="11" spans="1:7" ht="24.95" customHeight="1" x14ac:dyDescent="0.15">
      <c r="A11" s="41"/>
      <c r="B11" s="31" t="s">
        <v>50</v>
      </c>
      <c r="C11" s="22">
        <v>26.3</v>
      </c>
      <c r="D11" s="22">
        <v>23.3</v>
      </c>
      <c r="E11" s="22">
        <v>28.5</v>
      </c>
      <c r="F11" s="22">
        <v>24.2</v>
      </c>
      <c r="G11" s="22">
        <v>22.8</v>
      </c>
    </row>
    <row r="12" spans="1:7" ht="24.95" customHeight="1" x14ac:dyDescent="0.15">
      <c r="A12" s="42" t="s">
        <v>54</v>
      </c>
      <c r="B12" s="31" t="s">
        <v>52</v>
      </c>
      <c r="C12" s="22">
        <v>94.6</v>
      </c>
      <c r="D12" s="22">
        <v>94.5</v>
      </c>
      <c r="E12" s="22">
        <v>95</v>
      </c>
      <c r="F12" s="22">
        <v>95.2</v>
      </c>
      <c r="G12" s="22">
        <v>96.9</v>
      </c>
    </row>
    <row r="13" spans="1:7" ht="24.95" customHeight="1" x14ac:dyDescent="0.15">
      <c r="A13" s="41"/>
      <c r="B13" s="31" t="s">
        <v>50</v>
      </c>
      <c r="C13" s="22">
        <v>24</v>
      </c>
      <c r="D13" s="22">
        <v>17.5</v>
      </c>
      <c r="E13" s="22">
        <v>19.5</v>
      </c>
      <c r="F13" s="22">
        <v>26.7</v>
      </c>
      <c r="G13" s="22">
        <v>32.299999999999997</v>
      </c>
    </row>
    <row r="14" spans="1:7" ht="24.95" customHeight="1" x14ac:dyDescent="0.15">
      <c r="A14" s="19" t="s">
        <v>55</v>
      </c>
      <c r="B14" s="31" t="s">
        <v>52</v>
      </c>
      <c r="C14" s="22">
        <v>100</v>
      </c>
      <c r="D14" s="22">
        <v>100</v>
      </c>
      <c r="E14" s="22">
        <v>100</v>
      </c>
      <c r="F14" s="22">
        <v>100</v>
      </c>
      <c r="G14" s="22">
        <v>100</v>
      </c>
    </row>
    <row r="15" spans="1:7" ht="24.95" customHeight="1" x14ac:dyDescent="0.15">
      <c r="A15" s="19" t="s">
        <v>56</v>
      </c>
      <c r="B15" s="31" t="s">
        <v>52</v>
      </c>
      <c r="C15" s="22">
        <v>100</v>
      </c>
      <c r="D15" s="22">
        <v>100</v>
      </c>
      <c r="E15" s="22">
        <v>100</v>
      </c>
      <c r="F15" s="22">
        <v>100</v>
      </c>
      <c r="G15" s="22">
        <v>100</v>
      </c>
    </row>
    <row r="16" spans="1:7" ht="24.95" customHeight="1" x14ac:dyDescent="0.15">
      <c r="A16" s="42" t="s">
        <v>57</v>
      </c>
      <c r="B16" s="31" t="s">
        <v>52</v>
      </c>
      <c r="C16" s="22">
        <v>98.1</v>
      </c>
      <c r="D16" s="22">
        <v>98.5</v>
      </c>
      <c r="E16" s="22">
        <v>98.6</v>
      </c>
      <c r="F16" s="22">
        <v>98.8</v>
      </c>
      <c r="G16" s="22">
        <v>98.9</v>
      </c>
    </row>
    <row r="17" spans="1:7" ht="24.95" customHeight="1" x14ac:dyDescent="0.15">
      <c r="A17" s="40"/>
      <c r="B17" s="33" t="s">
        <v>50</v>
      </c>
      <c r="C17" s="24">
        <v>26.3</v>
      </c>
      <c r="D17" s="24">
        <v>23.3</v>
      </c>
      <c r="E17" s="24">
        <v>28.5</v>
      </c>
      <c r="F17" s="24">
        <v>24.2</v>
      </c>
      <c r="G17" s="24">
        <v>22.8</v>
      </c>
    </row>
    <row r="18" spans="1:7" ht="24.95" customHeight="1" x14ac:dyDescent="0.15">
      <c r="A18" s="38" t="s">
        <v>58</v>
      </c>
      <c r="B18" s="34" t="s">
        <v>52</v>
      </c>
      <c r="C18" s="21">
        <v>98.2</v>
      </c>
      <c r="D18" s="21">
        <v>98.5</v>
      </c>
      <c r="E18" s="21">
        <v>98.6</v>
      </c>
      <c r="F18" s="21">
        <v>98.8</v>
      </c>
      <c r="G18" s="21">
        <v>98.9</v>
      </c>
    </row>
    <row r="19" spans="1:7" ht="24.75" customHeight="1" x14ac:dyDescent="0.15">
      <c r="A19" s="39"/>
      <c r="B19" s="31" t="s">
        <v>50</v>
      </c>
      <c r="C19" s="22">
        <v>26.8</v>
      </c>
      <c r="D19" s="22">
        <v>25.2</v>
      </c>
      <c r="E19" s="22">
        <v>36.4</v>
      </c>
      <c r="F19" s="22">
        <v>35</v>
      </c>
      <c r="G19" s="22">
        <v>36.1</v>
      </c>
    </row>
    <row r="20" spans="1:7" ht="24.75" customHeight="1" x14ac:dyDescent="0.15">
      <c r="A20" s="40"/>
      <c r="B20" s="35" t="s">
        <v>59</v>
      </c>
      <c r="C20" s="25">
        <v>92.9</v>
      </c>
      <c r="D20" s="25">
        <v>93.6</v>
      </c>
      <c r="E20" s="25">
        <v>96</v>
      </c>
      <c r="F20" s="25">
        <v>96.5</v>
      </c>
      <c r="G20" s="25">
        <v>97</v>
      </c>
    </row>
    <row r="21" spans="1:7" x14ac:dyDescent="0.15">
      <c r="A21" s="6"/>
      <c r="B21" s="6"/>
      <c r="C21" s="6"/>
      <c r="D21" s="6"/>
      <c r="E21" s="6"/>
      <c r="F21" s="6"/>
    </row>
    <row r="22" spans="1:7" x14ac:dyDescent="0.15">
      <c r="A22" s="20" t="s">
        <v>60</v>
      </c>
      <c r="B22" s="6"/>
      <c r="C22" s="6"/>
      <c r="D22" s="6"/>
      <c r="E22" s="6"/>
      <c r="F22" s="6"/>
    </row>
    <row r="23" spans="1:7" x14ac:dyDescent="0.15">
      <c r="A23" s="6"/>
      <c r="B23" s="6"/>
      <c r="C23" s="6"/>
      <c r="D23" s="6"/>
      <c r="E23" s="6"/>
      <c r="F23" s="6"/>
    </row>
    <row r="24" spans="1:7" x14ac:dyDescent="0.15">
      <c r="A24" s="6"/>
      <c r="B24" s="6"/>
      <c r="C24" s="6"/>
      <c r="D24" s="6"/>
      <c r="E24" s="6"/>
      <c r="F24" s="6"/>
    </row>
    <row r="25" spans="1:7" x14ac:dyDescent="0.15">
      <c r="A25" s="6"/>
      <c r="B25" s="6"/>
      <c r="C25" s="6"/>
      <c r="D25" s="6"/>
      <c r="E25" s="6"/>
      <c r="F25" s="6"/>
    </row>
    <row r="26" spans="1:7" x14ac:dyDescent="0.15">
      <c r="A26" s="6"/>
      <c r="B26" s="6"/>
      <c r="C26" s="6"/>
      <c r="D26" s="6"/>
      <c r="E26" s="6"/>
      <c r="F26" s="6"/>
      <c r="G26" s="6"/>
    </row>
    <row r="27" spans="1:7" x14ac:dyDescent="0.15">
      <c r="A27" s="6"/>
      <c r="B27" s="6"/>
      <c r="C27" s="6"/>
      <c r="D27" s="6"/>
      <c r="E27" s="6"/>
      <c r="F27" s="6"/>
      <c r="G27" s="6"/>
    </row>
    <row r="28" spans="1:7" x14ac:dyDescent="0.15">
      <c r="A28" s="6"/>
      <c r="B28" s="6"/>
      <c r="C28" s="6"/>
      <c r="D28" s="6"/>
      <c r="E28" s="6"/>
      <c r="F28" s="6"/>
      <c r="G28" s="6"/>
    </row>
    <row r="29" spans="1:7" x14ac:dyDescent="0.15">
      <c r="A29" s="6"/>
      <c r="B29" s="6"/>
      <c r="C29" s="6"/>
      <c r="D29" s="6"/>
      <c r="E29" s="6"/>
      <c r="F29" s="6"/>
      <c r="G29" s="6"/>
    </row>
    <row r="30" spans="1:7" x14ac:dyDescent="0.15">
      <c r="A30" s="6"/>
      <c r="B30" s="6"/>
      <c r="C30" s="6"/>
      <c r="D30" s="6"/>
      <c r="E30" s="6"/>
      <c r="F30" s="6"/>
      <c r="G30" s="6"/>
    </row>
    <row r="31" spans="1:7" x14ac:dyDescent="0.15">
      <c r="A31" s="6"/>
      <c r="B31" s="6"/>
      <c r="C31" s="6"/>
      <c r="D31" s="6"/>
      <c r="E31" s="6"/>
      <c r="F31" s="6"/>
      <c r="G31" s="6"/>
    </row>
    <row r="32" spans="1:7" x14ac:dyDescent="0.15">
      <c r="A32" s="6"/>
      <c r="B32" s="6"/>
      <c r="C32" s="6"/>
      <c r="D32" s="6"/>
      <c r="E32" s="6"/>
      <c r="F32" s="6"/>
      <c r="G32" s="6"/>
    </row>
    <row r="33" spans="1:7" x14ac:dyDescent="0.15">
      <c r="A33" s="6"/>
      <c r="B33" s="6"/>
      <c r="C33" s="6"/>
      <c r="D33" s="6"/>
      <c r="E33" s="6"/>
      <c r="F33" s="6"/>
      <c r="G33" s="6"/>
    </row>
    <row r="34" spans="1:7" x14ac:dyDescent="0.15">
      <c r="A34" s="6"/>
      <c r="B34" s="6"/>
      <c r="C34" s="6"/>
      <c r="D34" s="6"/>
      <c r="E34" s="6"/>
      <c r="F34" s="6"/>
      <c r="G34" s="6"/>
    </row>
    <row r="35" spans="1:7" x14ac:dyDescent="0.15">
      <c r="A35" s="6"/>
      <c r="B35" s="6"/>
      <c r="C35" s="6"/>
      <c r="D35" s="6"/>
      <c r="E35" s="6"/>
      <c r="F35" s="6"/>
      <c r="G35" s="6"/>
    </row>
    <row r="36" spans="1:7" x14ac:dyDescent="0.15">
      <c r="A36" s="6"/>
      <c r="B36" s="6"/>
      <c r="C36" s="6"/>
      <c r="D36" s="6"/>
      <c r="E36" s="6"/>
      <c r="F36" s="6"/>
      <c r="G36" s="6"/>
    </row>
    <row r="37" spans="1:7" x14ac:dyDescent="0.15">
      <c r="A37" s="6"/>
      <c r="B37" s="6"/>
      <c r="C37" s="6"/>
      <c r="D37" s="6"/>
      <c r="E37" s="6"/>
      <c r="F37" s="6"/>
      <c r="G37" s="6"/>
    </row>
    <row r="38" spans="1:7" x14ac:dyDescent="0.15">
      <c r="A38" s="6"/>
      <c r="B38" s="6"/>
      <c r="C38" s="6"/>
      <c r="D38" s="6"/>
      <c r="E38" s="6"/>
      <c r="F38" s="6"/>
      <c r="G38" s="6"/>
    </row>
    <row r="39" spans="1:7" x14ac:dyDescent="0.15">
      <c r="A39" s="6"/>
      <c r="B39" s="6"/>
      <c r="C39" s="6"/>
      <c r="D39" s="6"/>
      <c r="E39" s="6"/>
      <c r="F39" s="6"/>
      <c r="G39" s="6"/>
    </row>
    <row r="40" spans="1:7" x14ac:dyDescent="0.15">
      <c r="A40" s="6"/>
      <c r="B40" s="6"/>
      <c r="C40" s="6"/>
      <c r="D40" s="6"/>
      <c r="E40" s="6"/>
      <c r="F40" s="6"/>
      <c r="G40" s="6"/>
    </row>
    <row r="41" spans="1:7" x14ac:dyDescent="0.15">
      <c r="A41" s="6"/>
      <c r="B41" s="6"/>
      <c r="C41" s="6"/>
      <c r="D41" s="6"/>
      <c r="E41" s="6"/>
      <c r="F41" s="6"/>
      <c r="G41" s="6"/>
    </row>
    <row r="42" spans="1:7" x14ac:dyDescent="0.15">
      <c r="A42" s="6"/>
      <c r="B42" s="6"/>
      <c r="C42" s="6"/>
      <c r="D42" s="6"/>
      <c r="E42" s="6"/>
      <c r="F42" s="6"/>
      <c r="G42" s="6"/>
    </row>
    <row r="43" spans="1:7" x14ac:dyDescent="0.15">
      <c r="A43" s="6"/>
      <c r="B43" s="6"/>
      <c r="C43" s="6"/>
      <c r="D43" s="6"/>
      <c r="E43" s="6"/>
      <c r="F43" s="6"/>
      <c r="G43" s="6"/>
    </row>
    <row r="44" spans="1:7" x14ac:dyDescent="0.15">
      <c r="A44" s="6"/>
      <c r="B44" s="6"/>
      <c r="C44" s="6"/>
      <c r="D44" s="6"/>
      <c r="E44" s="6"/>
      <c r="F44" s="6"/>
      <c r="G44" s="6"/>
    </row>
    <row r="45" spans="1:7" x14ac:dyDescent="0.15">
      <c r="A45" s="6"/>
      <c r="B45" s="6"/>
      <c r="C45" s="6"/>
      <c r="D45" s="6"/>
      <c r="E45" s="6"/>
      <c r="F45" s="6"/>
      <c r="G45" s="6"/>
    </row>
    <row r="46" spans="1:7" x14ac:dyDescent="0.15">
      <c r="A46" s="6"/>
      <c r="B46" s="6"/>
      <c r="C46" s="6"/>
      <c r="D46" s="6"/>
      <c r="E46" s="6"/>
      <c r="F46" s="6"/>
      <c r="G46" s="6"/>
    </row>
    <row r="47" spans="1:7" x14ac:dyDescent="0.15">
      <c r="A47" s="6"/>
      <c r="B47" s="6"/>
      <c r="C47" s="6"/>
      <c r="D47" s="6"/>
      <c r="E47" s="6"/>
      <c r="F47" s="6"/>
      <c r="G47" s="6"/>
    </row>
    <row r="48" spans="1:7" x14ac:dyDescent="0.15">
      <c r="A48" s="6"/>
      <c r="B48" s="6"/>
      <c r="C48" s="6"/>
      <c r="D48" s="6"/>
      <c r="E48" s="6"/>
      <c r="F48" s="6"/>
      <c r="G48" s="6"/>
    </row>
    <row r="49" spans="1:7" x14ac:dyDescent="0.15">
      <c r="A49" s="6"/>
      <c r="B49" s="6"/>
      <c r="C49" s="6"/>
      <c r="D49" s="6"/>
      <c r="E49" s="6"/>
      <c r="F49" s="6"/>
      <c r="G49" s="6"/>
    </row>
    <row r="50" spans="1:7" x14ac:dyDescent="0.15">
      <c r="A50" s="6"/>
      <c r="B50" s="6"/>
      <c r="C50" s="6"/>
      <c r="D50" s="6"/>
      <c r="E50" s="6"/>
      <c r="F50" s="6"/>
      <c r="G50" s="6"/>
    </row>
    <row r="51" spans="1:7" x14ac:dyDescent="0.15">
      <c r="A51" s="6"/>
      <c r="B51" s="6"/>
      <c r="C51" s="6"/>
      <c r="D51" s="6"/>
      <c r="E51" s="6"/>
      <c r="F51" s="6"/>
      <c r="G51" s="6"/>
    </row>
    <row r="52" spans="1:7" x14ac:dyDescent="0.15">
      <c r="A52" s="6"/>
      <c r="B52" s="6"/>
      <c r="C52" s="6"/>
      <c r="D52" s="6"/>
      <c r="E52" s="6"/>
      <c r="F52" s="6"/>
      <c r="G52" s="6"/>
    </row>
    <row r="53" spans="1:7" x14ac:dyDescent="0.15">
      <c r="A53" s="6"/>
      <c r="B53" s="6"/>
      <c r="C53" s="6"/>
      <c r="D53" s="6"/>
      <c r="E53" s="6"/>
      <c r="F53" s="6"/>
      <c r="G53" s="6"/>
    </row>
    <row r="54" spans="1:7" x14ac:dyDescent="0.15">
      <c r="A54" s="6"/>
      <c r="B54" s="6"/>
      <c r="C54" s="6"/>
      <c r="D54" s="6"/>
      <c r="E54" s="6"/>
      <c r="F54" s="6"/>
      <c r="G54" s="6"/>
    </row>
    <row r="55" spans="1:7" x14ac:dyDescent="0.15">
      <c r="A55" s="6"/>
      <c r="B55" s="6"/>
      <c r="C55" s="6"/>
      <c r="D55" s="6"/>
      <c r="E55" s="6"/>
      <c r="F55" s="6"/>
      <c r="G55" s="6"/>
    </row>
    <row r="56" spans="1:7" x14ac:dyDescent="0.15">
      <c r="A56" s="6"/>
      <c r="B56" s="6"/>
      <c r="C56" s="6"/>
      <c r="D56" s="6"/>
      <c r="E56" s="6"/>
      <c r="F56" s="6"/>
      <c r="G56" s="6"/>
    </row>
    <row r="57" spans="1:7" x14ac:dyDescent="0.15">
      <c r="A57" s="6"/>
      <c r="B57" s="6"/>
      <c r="C57" s="6"/>
      <c r="D57" s="6"/>
      <c r="E57" s="6"/>
      <c r="F57" s="6"/>
      <c r="G57" s="6"/>
    </row>
    <row r="58" spans="1:7" x14ac:dyDescent="0.15">
      <c r="A58" s="6"/>
      <c r="B58" s="6"/>
      <c r="C58" s="6"/>
      <c r="D58" s="6"/>
      <c r="E58" s="6"/>
      <c r="F58" s="6"/>
      <c r="G58" s="6"/>
    </row>
    <row r="59" spans="1:7" x14ac:dyDescent="0.15">
      <c r="A59" s="6"/>
      <c r="B59" s="6"/>
      <c r="C59" s="6"/>
      <c r="D59" s="6"/>
      <c r="E59" s="6"/>
      <c r="F59" s="6"/>
      <c r="G59" s="6"/>
    </row>
    <row r="60" spans="1:7" x14ac:dyDescent="0.15">
      <c r="A60" s="6"/>
      <c r="B60" s="6"/>
      <c r="C60" s="6"/>
      <c r="D60" s="6"/>
      <c r="E60" s="6"/>
      <c r="F60" s="6"/>
      <c r="G60" s="6"/>
    </row>
    <row r="61" spans="1:7" x14ac:dyDescent="0.15">
      <c r="A61" s="6"/>
      <c r="B61" s="6"/>
      <c r="C61" s="6"/>
      <c r="D61" s="6"/>
      <c r="E61" s="6"/>
      <c r="F61" s="6"/>
      <c r="G61" s="6"/>
    </row>
    <row r="62" spans="1:7" x14ac:dyDescent="0.15">
      <c r="A62" s="6"/>
      <c r="B62" s="6"/>
      <c r="C62" s="6"/>
      <c r="D62" s="6"/>
      <c r="E62" s="6"/>
      <c r="F62" s="6"/>
      <c r="G62" s="6"/>
    </row>
    <row r="63" spans="1:7" x14ac:dyDescent="0.15">
      <c r="A63" s="6"/>
      <c r="B63" s="6"/>
      <c r="C63" s="6"/>
      <c r="D63" s="6"/>
      <c r="E63" s="6"/>
      <c r="F63" s="6"/>
      <c r="G63" s="6"/>
    </row>
    <row r="64" spans="1:7" x14ac:dyDescent="0.15">
      <c r="A64" s="6"/>
      <c r="B64" s="6"/>
      <c r="C64" s="6"/>
      <c r="D64" s="6"/>
      <c r="E64" s="6"/>
      <c r="F64" s="6"/>
      <c r="G64" s="6"/>
    </row>
    <row r="65" spans="1:6" x14ac:dyDescent="0.15">
      <c r="A65" s="6"/>
      <c r="B65" s="6"/>
      <c r="C65" s="6"/>
      <c r="D65" s="6"/>
      <c r="E65" s="6"/>
      <c r="F65" s="6"/>
    </row>
    <row r="66" spans="1:6" x14ac:dyDescent="0.15">
      <c r="A66" s="6"/>
      <c r="B66" s="6"/>
      <c r="C66" s="6"/>
      <c r="D66" s="6"/>
      <c r="E66" s="6"/>
      <c r="F66" s="6"/>
    </row>
    <row r="67" spans="1:6" x14ac:dyDescent="0.15">
      <c r="A67" s="6"/>
      <c r="B67" s="6"/>
      <c r="C67" s="6"/>
      <c r="D67" s="6"/>
      <c r="E67" s="6"/>
      <c r="F67" s="6"/>
    </row>
    <row r="68" spans="1:6" x14ac:dyDescent="0.15">
      <c r="A68" s="6"/>
      <c r="B68" s="6"/>
      <c r="C68" s="6"/>
      <c r="D68" s="6"/>
      <c r="E68" s="6"/>
      <c r="F68" s="6"/>
    </row>
    <row r="69" spans="1:6" x14ac:dyDescent="0.15">
      <c r="A69" s="6"/>
      <c r="B69" s="6"/>
      <c r="C69" s="6"/>
      <c r="D69" s="6"/>
      <c r="E69" s="6"/>
      <c r="F69" s="6"/>
    </row>
    <row r="70" spans="1:6" x14ac:dyDescent="0.15">
      <c r="A70" s="6"/>
      <c r="B70" s="6"/>
      <c r="C70" s="6"/>
      <c r="D70" s="6"/>
      <c r="E70" s="6"/>
      <c r="F70" s="6"/>
    </row>
    <row r="71" spans="1:6" x14ac:dyDescent="0.15">
      <c r="A71" s="6"/>
      <c r="B71" s="6"/>
      <c r="C71" s="6"/>
      <c r="D71" s="6"/>
      <c r="E71" s="6"/>
      <c r="F71" s="6"/>
    </row>
    <row r="72" spans="1:6" x14ac:dyDescent="0.15">
      <c r="A72" s="6"/>
      <c r="B72" s="6"/>
      <c r="C72" s="6"/>
      <c r="D72" s="6"/>
      <c r="E72" s="6"/>
      <c r="F72" s="6"/>
    </row>
    <row r="73" spans="1:6" x14ac:dyDescent="0.15">
      <c r="A73" s="6"/>
      <c r="B73" s="6"/>
      <c r="C73" s="6"/>
      <c r="D73" s="6"/>
      <c r="E73" s="6"/>
      <c r="F73" s="6"/>
    </row>
    <row r="74" spans="1:6" x14ac:dyDescent="0.15">
      <c r="A74" s="6"/>
      <c r="B74" s="6"/>
      <c r="C74" s="6"/>
      <c r="D74" s="6"/>
      <c r="E74" s="6"/>
      <c r="F74" s="6"/>
    </row>
    <row r="75" spans="1:6" x14ac:dyDescent="0.15">
      <c r="A75" s="6"/>
      <c r="B75" s="6"/>
      <c r="C75" s="6"/>
      <c r="D75" s="6"/>
      <c r="E75" s="6"/>
      <c r="F75" s="6"/>
    </row>
    <row r="76" spans="1:6" x14ac:dyDescent="0.15">
      <c r="B76" s="6"/>
      <c r="C76" s="6"/>
      <c r="D76" s="6"/>
      <c r="E76" s="6"/>
      <c r="F76" s="6"/>
    </row>
    <row r="77" spans="1:6" x14ac:dyDescent="0.15">
      <c r="B77" s="6"/>
      <c r="C77" s="6"/>
      <c r="D77" s="6"/>
      <c r="E77" s="6"/>
      <c r="F77" s="6"/>
    </row>
  </sheetData>
  <mergeCells count="6">
    <mergeCell ref="A18:A20"/>
    <mergeCell ref="A6:A7"/>
    <mergeCell ref="A8:A9"/>
    <mergeCell ref="A10:A11"/>
    <mergeCell ref="A12:A13"/>
    <mergeCell ref="A16:A1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Footer>&amp;C&amp;"ＭＳ 明朝,標準"－26－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view="pageBreakPreview" zoomScale="85" zoomScaleNormal="90" zoomScaleSheetLayoutView="85" workbookViewId="0">
      <selection activeCell="J16" sqref="J16"/>
    </sheetView>
  </sheetViews>
  <sheetFormatPr defaultRowHeight="13.5" x14ac:dyDescent="0.15"/>
  <cols>
    <col min="1" max="4" width="5.875" customWidth="1"/>
    <col min="5" max="25" width="3.875" customWidth="1"/>
    <col min="26" max="64" width="4.25" customWidth="1"/>
  </cols>
  <sheetData>
    <row r="1" spans="1:25" ht="17.25" x14ac:dyDescent="0.2">
      <c r="A1" s="1" t="s">
        <v>0</v>
      </c>
    </row>
    <row r="2" spans="1:25" ht="9" customHeight="1" x14ac:dyDescent="0.2">
      <c r="A2" s="1"/>
    </row>
    <row r="3" spans="1:25" ht="18" customHeight="1" x14ac:dyDescent="0.15">
      <c r="A3" t="s">
        <v>73</v>
      </c>
      <c r="V3" s="62" t="s">
        <v>7</v>
      </c>
      <c r="W3" s="62"/>
      <c r="X3" s="62"/>
      <c r="Y3" s="62"/>
    </row>
    <row r="4" spans="1:25" ht="24.95" customHeight="1" x14ac:dyDescent="0.15">
      <c r="A4" s="92" t="s">
        <v>9</v>
      </c>
      <c r="B4" s="93"/>
      <c r="C4" s="93"/>
      <c r="D4" s="94"/>
      <c r="E4" s="63" t="s">
        <v>76</v>
      </c>
      <c r="F4" s="63"/>
      <c r="G4" s="63"/>
      <c r="H4" s="63"/>
      <c r="I4" s="63"/>
      <c r="J4" s="63"/>
      <c r="K4" s="63"/>
      <c r="L4" s="63" t="s">
        <v>66</v>
      </c>
      <c r="M4" s="63"/>
      <c r="N4" s="63"/>
      <c r="O4" s="63"/>
      <c r="P4" s="63"/>
      <c r="Q4" s="63"/>
      <c r="R4" s="63"/>
      <c r="S4" s="63" t="s">
        <v>72</v>
      </c>
      <c r="T4" s="63"/>
      <c r="U4" s="63"/>
      <c r="V4" s="63"/>
      <c r="W4" s="63"/>
      <c r="X4" s="63"/>
      <c r="Y4" s="63"/>
    </row>
    <row r="5" spans="1:25" ht="24.95" customHeight="1" thickBot="1" x14ac:dyDescent="0.2">
      <c r="A5" s="102" t="s">
        <v>10</v>
      </c>
      <c r="B5" s="103"/>
      <c r="C5" s="103"/>
      <c r="D5" s="104"/>
      <c r="E5" s="64" t="s">
        <v>5</v>
      </c>
      <c r="F5" s="64"/>
      <c r="G5" s="64"/>
      <c r="H5" s="64" t="s">
        <v>6</v>
      </c>
      <c r="I5" s="64"/>
      <c r="J5" s="64"/>
      <c r="K5" s="64"/>
      <c r="L5" s="64" t="s">
        <v>5</v>
      </c>
      <c r="M5" s="64"/>
      <c r="N5" s="64"/>
      <c r="O5" s="64" t="s">
        <v>6</v>
      </c>
      <c r="P5" s="64"/>
      <c r="Q5" s="64"/>
      <c r="R5" s="64"/>
      <c r="S5" s="64" t="s">
        <v>5</v>
      </c>
      <c r="T5" s="64"/>
      <c r="U5" s="64"/>
      <c r="V5" s="64" t="s">
        <v>6</v>
      </c>
      <c r="W5" s="64"/>
      <c r="X5" s="64"/>
      <c r="Y5" s="64"/>
    </row>
    <row r="6" spans="1:25" ht="24.95" customHeight="1" thickTop="1" x14ac:dyDescent="0.15">
      <c r="A6" s="98" t="s">
        <v>1</v>
      </c>
      <c r="B6" s="98"/>
      <c r="C6" s="98"/>
      <c r="D6" s="98"/>
      <c r="E6" s="61">
        <f t="shared" ref="E6:E11" si="0">E19+E26+E33</f>
        <v>184808</v>
      </c>
      <c r="F6" s="61"/>
      <c r="G6" s="61"/>
      <c r="H6" s="65">
        <f t="shared" ref="H6:H11" si="1">H19+H26+H33</f>
        <v>7613910135</v>
      </c>
      <c r="I6" s="66"/>
      <c r="J6" s="66"/>
      <c r="K6" s="67"/>
      <c r="L6" s="61">
        <f t="shared" ref="L6:L11" si="2">L19+L26+L33</f>
        <v>184855</v>
      </c>
      <c r="M6" s="61"/>
      <c r="N6" s="61"/>
      <c r="O6" s="65">
        <f t="shared" ref="O6:O11" si="3">O19+O26+O33</f>
        <v>7180978640</v>
      </c>
      <c r="P6" s="66"/>
      <c r="Q6" s="66"/>
      <c r="R6" s="67"/>
      <c r="S6" s="61">
        <f t="shared" ref="S6:S11" si="4">S19+S26+S33</f>
        <v>204032</v>
      </c>
      <c r="T6" s="61"/>
      <c r="U6" s="61"/>
      <c r="V6" s="65">
        <f t="shared" ref="V6:V11" si="5">V19+V26+V33</f>
        <v>7582847467</v>
      </c>
      <c r="W6" s="66"/>
      <c r="X6" s="66"/>
      <c r="Y6" s="67"/>
    </row>
    <row r="7" spans="1:25" ht="24.95" customHeight="1" x14ac:dyDescent="0.15">
      <c r="A7" s="101" t="s">
        <v>2</v>
      </c>
      <c r="B7" s="101"/>
      <c r="C7" s="101"/>
      <c r="D7" s="101"/>
      <c r="E7" s="44">
        <f t="shared" si="0"/>
        <v>40043</v>
      </c>
      <c r="F7" s="44"/>
      <c r="G7" s="44"/>
      <c r="H7" s="45">
        <f t="shared" si="1"/>
        <v>3288974128</v>
      </c>
      <c r="I7" s="46"/>
      <c r="J7" s="46"/>
      <c r="K7" s="47"/>
      <c r="L7" s="44">
        <f t="shared" si="2"/>
        <v>39641</v>
      </c>
      <c r="M7" s="44"/>
      <c r="N7" s="44"/>
      <c r="O7" s="45">
        <f t="shared" si="3"/>
        <v>3288539896</v>
      </c>
      <c r="P7" s="46"/>
      <c r="Q7" s="46"/>
      <c r="R7" s="47"/>
      <c r="S7" s="44">
        <f t="shared" si="4"/>
        <v>39484</v>
      </c>
      <c r="T7" s="44"/>
      <c r="U7" s="44"/>
      <c r="V7" s="45">
        <f t="shared" si="5"/>
        <v>3178126059</v>
      </c>
      <c r="W7" s="46"/>
      <c r="X7" s="46"/>
      <c r="Y7" s="47"/>
    </row>
    <row r="8" spans="1:25" ht="24.95" customHeight="1" x14ac:dyDescent="0.15">
      <c r="A8" s="101" t="s">
        <v>69</v>
      </c>
      <c r="B8" s="101"/>
      <c r="C8" s="101"/>
      <c r="D8" s="101"/>
      <c r="E8" s="44">
        <f t="shared" si="0"/>
        <v>0</v>
      </c>
      <c r="F8" s="44"/>
      <c r="G8" s="44"/>
      <c r="H8" s="45">
        <f t="shared" si="1"/>
        <v>0</v>
      </c>
      <c r="I8" s="46"/>
      <c r="J8" s="46"/>
      <c r="K8" s="47"/>
      <c r="L8" s="44">
        <f t="shared" si="2"/>
        <v>0</v>
      </c>
      <c r="M8" s="44"/>
      <c r="N8" s="44"/>
      <c r="O8" s="45">
        <f t="shared" si="3"/>
        <v>0</v>
      </c>
      <c r="P8" s="46"/>
      <c r="Q8" s="46"/>
      <c r="R8" s="47"/>
      <c r="S8" s="44">
        <f t="shared" si="4"/>
        <v>127</v>
      </c>
      <c r="T8" s="44"/>
      <c r="U8" s="44"/>
      <c r="V8" s="45">
        <f t="shared" si="5"/>
        <v>5176560</v>
      </c>
      <c r="W8" s="46"/>
      <c r="X8" s="46"/>
      <c r="Y8" s="47"/>
    </row>
    <row r="9" spans="1:25" ht="24.95" customHeight="1" x14ac:dyDescent="0.15">
      <c r="A9" s="101" t="s">
        <v>70</v>
      </c>
      <c r="B9" s="101"/>
      <c r="C9" s="101"/>
      <c r="D9" s="101"/>
      <c r="E9" s="44">
        <f t="shared" si="0"/>
        <v>0</v>
      </c>
      <c r="F9" s="44"/>
      <c r="G9" s="44"/>
      <c r="H9" s="45">
        <f t="shared" si="1"/>
        <v>0</v>
      </c>
      <c r="I9" s="46"/>
      <c r="J9" s="46"/>
      <c r="K9" s="47"/>
      <c r="L9" s="44">
        <f t="shared" si="2"/>
        <v>0</v>
      </c>
      <c r="M9" s="44"/>
      <c r="N9" s="44"/>
      <c r="O9" s="45">
        <f t="shared" si="3"/>
        <v>0</v>
      </c>
      <c r="P9" s="46"/>
      <c r="Q9" s="46"/>
      <c r="R9" s="47"/>
      <c r="S9" s="44">
        <f t="shared" si="4"/>
        <v>91</v>
      </c>
      <c r="T9" s="44"/>
      <c r="U9" s="44"/>
      <c r="V9" s="45">
        <f t="shared" si="5"/>
        <v>1258876</v>
      </c>
      <c r="W9" s="46"/>
      <c r="X9" s="46"/>
      <c r="Y9" s="47"/>
    </row>
    <row r="10" spans="1:25" ht="24.95" customHeight="1" x14ac:dyDescent="0.15">
      <c r="A10" s="101" t="s">
        <v>3</v>
      </c>
      <c r="B10" s="101"/>
      <c r="C10" s="101"/>
      <c r="D10" s="101"/>
      <c r="E10" s="44">
        <f t="shared" si="0"/>
        <v>117475</v>
      </c>
      <c r="F10" s="44"/>
      <c r="G10" s="44"/>
      <c r="H10" s="45">
        <f t="shared" si="1"/>
        <v>2942183525</v>
      </c>
      <c r="I10" s="46"/>
      <c r="J10" s="46"/>
      <c r="K10" s="47"/>
      <c r="L10" s="44">
        <f t="shared" si="2"/>
        <v>117379</v>
      </c>
      <c r="M10" s="44"/>
      <c r="N10" s="44"/>
      <c r="O10" s="45">
        <f t="shared" si="3"/>
        <v>2896194882</v>
      </c>
      <c r="P10" s="46"/>
      <c r="Q10" s="46"/>
      <c r="R10" s="47"/>
      <c r="S10" s="44">
        <f t="shared" si="4"/>
        <v>119462</v>
      </c>
      <c r="T10" s="44"/>
      <c r="U10" s="44"/>
      <c r="V10" s="45">
        <f t="shared" si="5"/>
        <v>2660418741</v>
      </c>
      <c r="W10" s="46"/>
      <c r="X10" s="46"/>
      <c r="Y10" s="47"/>
    </row>
    <row r="11" spans="1:25" ht="24.95" customHeight="1" x14ac:dyDescent="0.15">
      <c r="A11" s="100" t="s">
        <v>4</v>
      </c>
      <c r="B11" s="100"/>
      <c r="C11" s="100"/>
      <c r="D11" s="100"/>
      <c r="E11" s="44">
        <f t="shared" si="0"/>
        <v>49407</v>
      </c>
      <c r="F11" s="44"/>
      <c r="G11" s="44"/>
      <c r="H11" s="45">
        <f t="shared" si="1"/>
        <v>2380559169</v>
      </c>
      <c r="I11" s="46"/>
      <c r="J11" s="46"/>
      <c r="K11" s="47"/>
      <c r="L11" s="44">
        <f t="shared" si="2"/>
        <v>49702</v>
      </c>
      <c r="M11" s="44"/>
      <c r="N11" s="44"/>
      <c r="O11" s="45">
        <f t="shared" si="3"/>
        <v>2480370495</v>
      </c>
      <c r="P11" s="46"/>
      <c r="Q11" s="46"/>
      <c r="R11" s="47"/>
      <c r="S11" s="44">
        <f t="shared" si="4"/>
        <v>52359</v>
      </c>
      <c r="T11" s="44"/>
      <c r="U11" s="44"/>
      <c r="V11" s="45">
        <f t="shared" si="5"/>
        <v>2422069412</v>
      </c>
      <c r="W11" s="46"/>
      <c r="X11" s="46"/>
      <c r="Y11" s="47"/>
    </row>
    <row r="12" spans="1:25" ht="24.95" customHeight="1" thickBot="1" x14ac:dyDescent="0.2">
      <c r="A12" s="100" t="s">
        <v>63</v>
      </c>
      <c r="B12" s="100"/>
      <c r="C12" s="100"/>
      <c r="D12" s="100"/>
      <c r="E12" s="57">
        <f>E40</f>
        <v>24824</v>
      </c>
      <c r="F12" s="57"/>
      <c r="G12" s="57"/>
      <c r="H12" s="58">
        <f>H40</f>
        <v>353136662</v>
      </c>
      <c r="I12" s="59"/>
      <c r="J12" s="59"/>
      <c r="K12" s="60"/>
      <c r="L12" s="57">
        <f>L40</f>
        <v>22138</v>
      </c>
      <c r="M12" s="57"/>
      <c r="N12" s="57"/>
      <c r="O12" s="58">
        <f>O40</f>
        <v>312370982</v>
      </c>
      <c r="P12" s="59"/>
      <c r="Q12" s="59"/>
      <c r="R12" s="60"/>
      <c r="S12" s="57">
        <f>S40</f>
        <v>21968</v>
      </c>
      <c r="T12" s="57"/>
      <c r="U12" s="57"/>
      <c r="V12" s="58">
        <f>V40</f>
        <v>386353880</v>
      </c>
      <c r="W12" s="59"/>
      <c r="X12" s="59"/>
      <c r="Y12" s="60"/>
    </row>
    <row r="13" spans="1:25" ht="24.95" customHeight="1" thickTop="1" x14ac:dyDescent="0.15">
      <c r="A13" s="98" t="s">
        <v>8</v>
      </c>
      <c r="B13" s="98"/>
      <c r="C13" s="98"/>
      <c r="D13" s="98"/>
      <c r="E13" s="61">
        <f>SUM(E6:E12)</f>
        <v>416557</v>
      </c>
      <c r="F13" s="61"/>
      <c r="G13" s="61"/>
      <c r="H13" s="99">
        <f>SUM(H6:H12)</f>
        <v>16578763619</v>
      </c>
      <c r="I13" s="99"/>
      <c r="J13" s="99"/>
      <c r="K13" s="99"/>
      <c r="L13" s="61">
        <f>SUM(L6:L12)</f>
        <v>413715</v>
      </c>
      <c r="M13" s="61"/>
      <c r="N13" s="61"/>
      <c r="O13" s="61">
        <f>SUM(O6:O12)</f>
        <v>16158454895</v>
      </c>
      <c r="P13" s="61"/>
      <c r="Q13" s="61"/>
      <c r="R13" s="61"/>
      <c r="S13" s="61">
        <f>SUM(S6:S12)</f>
        <v>437523</v>
      </c>
      <c r="T13" s="61"/>
      <c r="U13" s="61"/>
      <c r="V13" s="61">
        <f>SUM(V6:V12)</f>
        <v>16236250995</v>
      </c>
      <c r="W13" s="61"/>
      <c r="X13" s="61"/>
      <c r="Y13" s="61"/>
    </row>
    <row r="14" spans="1:25" ht="24.95" customHeight="1" x14ac:dyDescent="0.15">
      <c r="A14" t="s">
        <v>62</v>
      </c>
    </row>
    <row r="15" spans="1:25" ht="9" customHeight="1" x14ac:dyDescent="0.2">
      <c r="A15" s="1"/>
    </row>
    <row r="16" spans="1:25" ht="24.95" customHeight="1" x14ac:dyDescent="0.15">
      <c r="A16" t="s">
        <v>74</v>
      </c>
      <c r="V16" s="62" t="s">
        <v>7</v>
      </c>
      <c r="W16" s="62"/>
      <c r="X16" s="62"/>
      <c r="Y16" s="62"/>
    </row>
    <row r="17" spans="1:25" ht="24.95" customHeight="1" x14ac:dyDescent="0.15">
      <c r="A17" s="92" t="s">
        <v>9</v>
      </c>
      <c r="B17" s="93"/>
      <c r="C17" s="93"/>
      <c r="D17" s="94"/>
      <c r="E17" s="63" t="s">
        <v>76</v>
      </c>
      <c r="F17" s="63"/>
      <c r="G17" s="63"/>
      <c r="H17" s="63"/>
      <c r="I17" s="63"/>
      <c r="J17" s="63"/>
      <c r="K17" s="63"/>
      <c r="L17" s="63" t="s">
        <v>66</v>
      </c>
      <c r="M17" s="63"/>
      <c r="N17" s="63"/>
      <c r="O17" s="63"/>
      <c r="P17" s="63"/>
      <c r="Q17" s="63"/>
      <c r="R17" s="63"/>
      <c r="S17" s="63" t="s">
        <v>72</v>
      </c>
      <c r="T17" s="63"/>
      <c r="U17" s="63"/>
      <c r="V17" s="63"/>
      <c r="W17" s="63"/>
      <c r="X17" s="63"/>
      <c r="Y17" s="63"/>
    </row>
    <row r="18" spans="1:25" ht="24.95" customHeight="1" thickBot="1" x14ac:dyDescent="0.2">
      <c r="A18" s="95" t="s">
        <v>13</v>
      </c>
      <c r="B18" s="96"/>
      <c r="C18" s="96"/>
      <c r="D18" s="97"/>
      <c r="E18" s="64" t="s">
        <v>5</v>
      </c>
      <c r="F18" s="64"/>
      <c r="G18" s="64"/>
      <c r="H18" s="64" t="s">
        <v>6</v>
      </c>
      <c r="I18" s="64"/>
      <c r="J18" s="64"/>
      <c r="K18" s="64"/>
      <c r="L18" s="64" t="s">
        <v>5</v>
      </c>
      <c r="M18" s="64"/>
      <c r="N18" s="64"/>
      <c r="O18" s="64" t="s">
        <v>6</v>
      </c>
      <c r="P18" s="64"/>
      <c r="Q18" s="64"/>
      <c r="R18" s="64"/>
      <c r="S18" s="64" t="s">
        <v>5</v>
      </c>
      <c r="T18" s="64"/>
      <c r="U18" s="64"/>
      <c r="V18" s="64" t="s">
        <v>6</v>
      </c>
      <c r="W18" s="64"/>
      <c r="X18" s="64"/>
      <c r="Y18" s="64"/>
    </row>
    <row r="19" spans="1:25" ht="24.95" customHeight="1" thickTop="1" x14ac:dyDescent="0.15">
      <c r="A19" s="75" t="s">
        <v>12</v>
      </c>
      <c r="B19" s="78" t="s">
        <v>1</v>
      </c>
      <c r="C19" s="78"/>
      <c r="D19" s="78"/>
      <c r="E19" s="51">
        <v>50479</v>
      </c>
      <c r="F19" s="51"/>
      <c r="G19" s="51"/>
      <c r="H19" s="51">
        <v>328005917</v>
      </c>
      <c r="I19" s="51"/>
      <c r="J19" s="51"/>
      <c r="K19" s="51"/>
      <c r="L19" s="51">
        <v>51531</v>
      </c>
      <c r="M19" s="51"/>
      <c r="N19" s="51"/>
      <c r="O19" s="51">
        <v>220867111</v>
      </c>
      <c r="P19" s="51"/>
      <c r="Q19" s="51"/>
      <c r="R19" s="51"/>
      <c r="S19" s="51">
        <v>48222</v>
      </c>
      <c r="T19" s="51"/>
      <c r="U19" s="51"/>
      <c r="V19" s="51">
        <v>1057773856</v>
      </c>
      <c r="W19" s="51"/>
      <c r="X19" s="51"/>
      <c r="Y19" s="51"/>
    </row>
    <row r="20" spans="1:25" ht="24.95" customHeight="1" x14ac:dyDescent="0.15">
      <c r="A20" s="76"/>
      <c r="B20" s="79" t="s">
        <v>2</v>
      </c>
      <c r="C20" s="79"/>
      <c r="D20" s="79"/>
      <c r="E20" s="90">
        <f>5350+1541</f>
        <v>6891</v>
      </c>
      <c r="F20" s="90"/>
      <c r="G20" s="90"/>
      <c r="H20" s="52">
        <f>544900428+61585700</f>
        <v>606486128</v>
      </c>
      <c r="I20" s="52"/>
      <c r="J20" s="52"/>
      <c r="K20" s="52"/>
      <c r="L20" s="90">
        <v>6181</v>
      </c>
      <c r="M20" s="90"/>
      <c r="N20" s="90"/>
      <c r="O20" s="52">
        <v>587753196</v>
      </c>
      <c r="P20" s="52"/>
      <c r="Q20" s="52"/>
      <c r="R20" s="52"/>
      <c r="S20" s="90">
        <v>5939</v>
      </c>
      <c r="T20" s="90"/>
      <c r="U20" s="90"/>
      <c r="V20" s="52">
        <v>340498219</v>
      </c>
      <c r="W20" s="52"/>
      <c r="X20" s="52"/>
      <c r="Y20" s="52"/>
    </row>
    <row r="21" spans="1:25" ht="24.95" customHeight="1" x14ac:dyDescent="0.15">
      <c r="A21" s="76"/>
      <c r="B21" s="68" t="s">
        <v>69</v>
      </c>
      <c r="C21" s="69"/>
      <c r="D21" s="70"/>
      <c r="E21" s="44">
        <v>0</v>
      </c>
      <c r="F21" s="44"/>
      <c r="G21" s="44"/>
      <c r="H21" s="45">
        <v>0</v>
      </c>
      <c r="I21" s="46"/>
      <c r="J21" s="46"/>
      <c r="K21" s="47"/>
      <c r="L21" s="44">
        <v>0</v>
      </c>
      <c r="M21" s="44"/>
      <c r="N21" s="44"/>
      <c r="O21" s="45">
        <v>0</v>
      </c>
      <c r="P21" s="46"/>
      <c r="Q21" s="46"/>
      <c r="R21" s="47"/>
      <c r="S21" s="44">
        <v>62</v>
      </c>
      <c r="T21" s="44"/>
      <c r="U21" s="44"/>
      <c r="V21" s="45">
        <v>2931300</v>
      </c>
      <c r="W21" s="46"/>
      <c r="X21" s="46"/>
      <c r="Y21" s="47"/>
    </row>
    <row r="22" spans="1:25" ht="24.95" customHeight="1" x14ac:dyDescent="0.15">
      <c r="A22" s="76"/>
      <c r="B22" s="71" t="s">
        <v>70</v>
      </c>
      <c r="C22" s="72"/>
      <c r="D22" s="73"/>
      <c r="E22" s="44">
        <v>0</v>
      </c>
      <c r="F22" s="44"/>
      <c r="G22" s="44"/>
      <c r="H22" s="45">
        <v>0</v>
      </c>
      <c r="I22" s="46"/>
      <c r="J22" s="46"/>
      <c r="K22" s="47"/>
      <c r="L22" s="44">
        <v>0</v>
      </c>
      <c r="M22" s="44"/>
      <c r="N22" s="44"/>
      <c r="O22" s="45">
        <v>0</v>
      </c>
      <c r="P22" s="46"/>
      <c r="Q22" s="46"/>
      <c r="R22" s="47"/>
      <c r="S22" s="44">
        <v>58</v>
      </c>
      <c r="T22" s="44"/>
      <c r="U22" s="44"/>
      <c r="V22" s="45">
        <v>712656</v>
      </c>
      <c r="W22" s="46"/>
      <c r="X22" s="46"/>
      <c r="Y22" s="47"/>
    </row>
    <row r="23" spans="1:25" ht="24.95" customHeight="1" x14ac:dyDescent="0.15">
      <c r="A23" s="76"/>
      <c r="B23" s="68" t="s">
        <v>3</v>
      </c>
      <c r="C23" s="69"/>
      <c r="D23" s="70"/>
      <c r="E23" s="91">
        <v>31432</v>
      </c>
      <c r="F23" s="91"/>
      <c r="G23" s="91"/>
      <c r="H23" s="52">
        <f>970932554</f>
        <v>970932554</v>
      </c>
      <c r="I23" s="52"/>
      <c r="J23" s="52"/>
      <c r="K23" s="52"/>
      <c r="L23" s="91">
        <v>28171</v>
      </c>
      <c r="M23" s="91"/>
      <c r="N23" s="91"/>
      <c r="O23" s="52">
        <v>866064555</v>
      </c>
      <c r="P23" s="52"/>
      <c r="Q23" s="52"/>
      <c r="R23" s="52"/>
      <c r="S23" s="91">
        <v>27952</v>
      </c>
      <c r="T23" s="91"/>
      <c r="U23" s="91"/>
      <c r="V23" s="52">
        <v>518725138</v>
      </c>
      <c r="W23" s="52"/>
      <c r="X23" s="52"/>
      <c r="Y23" s="52"/>
    </row>
    <row r="24" spans="1:25" ht="24.95" customHeight="1" x14ac:dyDescent="0.15">
      <c r="A24" s="76"/>
      <c r="B24" s="87" t="s">
        <v>4</v>
      </c>
      <c r="C24" s="88"/>
      <c r="D24" s="89"/>
      <c r="E24" s="91">
        <v>12400</v>
      </c>
      <c r="F24" s="91"/>
      <c r="G24" s="91"/>
      <c r="H24" s="56">
        <v>767582069</v>
      </c>
      <c r="I24" s="56"/>
      <c r="J24" s="56"/>
      <c r="K24" s="56"/>
      <c r="L24" s="91">
        <v>11649</v>
      </c>
      <c r="M24" s="91"/>
      <c r="N24" s="91"/>
      <c r="O24" s="56">
        <v>782583515</v>
      </c>
      <c r="P24" s="56"/>
      <c r="Q24" s="56"/>
      <c r="R24" s="56"/>
      <c r="S24" s="91">
        <v>12304</v>
      </c>
      <c r="T24" s="91"/>
      <c r="U24" s="91"/>
      <c r="V24" s="56">
        <v>521149982</v>
      </c>
      <c r="W24" s="56"/>
      <c r="X24" s="56"/>
      <c r="Y24" s="56"/>
    </row>
    <row r="25" spans="1:25" ht="24.95" customHeight="1" thickBot="1" x14ac:dyDescent="0.2">
      <c r="A25" s="77"/>
      <c r="B25" s="105" t="s">
        <v>11</v>
      </c>
      <c r="C25" s="105"/>
      <c r="D25" s="105"/>
      <c r="E25" s="43">
        <f>SUM(E19:G24)</f>
        <v>101202</v>
      </c>
      <c r="F25" s="43"/>
      <c r="G25" s="43"/>
      <c r="H25" s="43">
        <f>SUM(H19:K24)</f>
        <v>2673006668</v>
      </c>
      <c r="I25" s="43"/>
      <c r="J25" s="43"/>
      <c r="K25" s="43"/>
      <c r="L25" s="43">
        <f>SUM(L19:N24)</f>
        <v>97532</v>
      </c>
      <c r="M25" s="43"/>
      <c r="N25" s="43"/>
      <c r="O25" s="43">
        <f>SUM(O19:R24)</f>
        <v>2457268377</v>
      </c>
      <c r="P25" s="43"/>
      <c r="Q25" s="43"/>
      <c r="R25" s="43"/>
      <c r="S25" s="43">
        <f>SUM(S19:U24)</f>
        <v>94537</v>
      </c>
      <c r="T25" s="43"/>
      <c r="U25" s="43"/>
      <c r="V25" s="43">
        <f>SUM(V19:Y24)</f>
        <v>2441791151</v>
      </c>
      <c r="W25" s="43"/>
      <c r="X25" s="43"/>
      <c r="Y25" s="43"/>
    </row>
    <row r="26" spans="1:25" ht="24.95" customHeight="1" thickTop="1" x14ac:dyDescent="0.15">
      <c r="A26" s="84" t="s">
        <v>64</v>
      </c>
      <c r="B26" s="78" t="s">
        <v>1</v>
      </c>
      <c r="C26" s="78"/>
      <c r="D26" s="78"/>
      <c r="E26" s="51">
        <v>117075</v>
      </c>
      <c r="F26" s="51"/>
      <c r="G26" s="51"/>
      <c r="H26" s="51">
        <v>7208947508</v>
      </c>
      <c r="I26" s="51"/>
      <c r="J26" s="51"/>
      <c r="K26" s="51"/>
      <c r="L26" s="51">
        <v>116585</v>
      </c>
      <c r="M26" s="51"/>
      <c r="N26" s="51"/>
      <c r="O26" s="51">
        <v>6884861557</v>
      </c>
      <c r="P26" s="51"/>
      <c r="Q26" s="51"/>
      <c r="R26" s="51"/>
      <c r="S26" s="51">
        <v>133492</v>
      </c>
      <c r="T26" s="51"/>
      <c r="U26" s="51"/>
      <c r="V26" s="51">
        <v>6441173931</v>
      </c>
      <c r="W26" s="51"/>
      <c r="X26" s="51"/>
      <c r="Y26" s="51"/>
    </row>
    <row r="27" spans="1:25" ht="24.95" customHeight="1" x14ac:dyDescent="0.15">
      <c r="A27" s="85"/>
      <c r="B27" s="79" t="s">
        <v>2</v>
      </c>
      <c r="C27" s="79"/>
      <c r="D27" s="79"/>
      <c r="E27" s="52">
        <f>20745+10223</f>
        <v>30968</v>
      </c>
      <c r="F27" s="52"/>
      <c r="G27" s="52"/>
      <c r="H27" s="52">
        <f>2313121200+359051500</f>
        <v>2672172700</v>
      </c>
      <c r="I27" s="52"/>
      <c r="J27" s="52"/>
      <c r="K27" s="52"/>
      <c r="L27" s="52">
        <v>31162</v>
      </c>
      <c r="M27" s="52"/>
      <c r="N27" s="52"/>
      <c r="O27" s="52">
        <v>2688224800</v>
      </c>
      <c r="P27" s="52"/>
      <c r="Q27" s="52"/>
      <c r="R27" s="52"/>
      <c r="S27" s="52">
        <v>31306</v>
      </c>
      <c r="T27" s="52"/>
      <c r="U27" s="52"/>
      <c r="V27" s="52">
        <v>2824819820</v>
      </c>
      <c r="W27" s="52"/>
      <c r="X27" s="52"/>
      <c r="Y27" s="52"/>
    </row>
    <row r="28" spans="1:25" ht="24.95" customHeight="1" x14ac:dyDescent="0.15">
      <c r="A28" s="85"/>
      <c r="B28" s="68" t="s">
        <v>69</v>
      </c>
      <c r="C28" s="69"/>
      <c r="D28" s="70"/>
      <c r="E28" s="44">
        <v>0</v>
      </c>
      <c r="F28" s="44"/>
      <c r="G28" s="44"/>
      <c r="H28" s="45">
        <v>0</v>
      </c>
      <c r="I28" s="46"/>
      <c r="J28" s="46"/>
      <c r="K28" s="47"/>
      <c r="L28" s="44">
        <v>0</v>
      </c>
      <c r="M28" s="44"/>
      <c r="N28" s="44"/>
      <c r="O28" s="45">
        <v>0</v>
      </c>
      <c r="P28" s="46"/>
      <c r="Q28" s="46"/>
      <c r="R28" s="47"/>
      <c r="S28" s="44">
        <v>65</v>
      </c>
      <c r="T28" s="44"/>
      <c r="U28" s="44"/>
      <c r="V28" s="45">
        <v>2245260</v>
      </c>
      <c r="W28" s="46"/>
      <c r="X28" s="46"/>
      <c r="Y28" s="47"/>
    </row>
    <row r="29" spans="1:25" ht="24.95" customHeight="1" x14ac:dyDescent="0.15">
      <c r="A29" s="85"/>
      <c r="B29" s="71" t="s">
        <v>70</v>
      </c>
      <c r="C29" s="72"/>
      <c r="D29" s="73"/>
      <c r="E29" s="44">
        <v>0</v>
      </c>
      <c r="F29" s="44"/>
      <c r="G29" s="44"/>
      <c r="H29" s="45">
        <v>0</v>
      </c>
      <c r="I29" s="46"/>
      <c r="J29" s="46"/>
      <c r="K29" s="47"/>
      <c r="L29" s="44">
        <v>0</v>
      </c>
      <c r="M29" s="44"/>
      <c r="N29" s="44"/>
      <c r="O29" s="45">
        <v>0</v>
      </c>
      <c r="P29" s="46"/>
      <c r="Q29" s="46"/>
      <c r="R29" s="47"/>
      <c r="S29" s="44">
        <v>31</v>
      </c>
      <c r="T29" s="44"/>
      <c r="U29" s="44"/>
      <c r="V29" s="45">
        <v>526560</v>
      </c>
      <c r="W29" s="46"/>
      <c r="X29" s="46"/>
      <c r="Y29" s="47"/>
    </row>
    <row r="30" spans="1:25" ht="24.95" customHeight="1" x14ac:dyDescent="0.15">
      <c r="A30" s="85"/>
      <c r="B30" s="68" t="s">
        <v>3</v>
      </c>
      <c r="C30" s="69"/>
      <c r="D30" s="70"/>
      <c r="E30" s="52">
        <v>55692</v>
      </c>
      <c r="F30" s="52"/>
      <c r="G30" s="52"/>
      <c r="H30" s="52">
        <f>1826389171</f>
        <v>1826389171</v>
      </c>
      <c r="I30" s="52"/>
      <c r="J30" s="52"/>
      <c r="K30" s="52"/>
      <c r="L30" s="52">
        <v>57807</v>
      </c>
      <c r="M30" s="52"/>
      <c r="N30" s="52"/>
      <c r="O30" s="52">
        <v>1873669239</v>
      </c>
      <c r="P30" s="52"/>
      <c r="Q30" s="52"/>
      <c r="R30" s="52"/>
      <c r="S30" s="52">
        <v>60115</v>
      </c>
      <c r="T30" s="52"/>
      <c r="U30" s="52"/>
      <c r="V30" s="52">
        <v>1980245483</v>
      </c>
      <c r="W30" s="52"/>
      <c r="X30" s="52"/>
      <c r="Y30" s="52"/>
    </row>
    <row r="31" spans="1:25" ht="24.95" customHeight="1" x14ac:dyDescent="0.15">
      <c r="A31" s="85"/>
      <c r="B31" s="87" t="s">
        <v>4</v>
      </c>
      <c r="C31" s="88"/>
      <c r="D31" s="89"/>
      <c r="E31" s="55">
        <v>28655</v>
      </c>
      <c r="F31" s="55"/>
      <c r="G31" s="55"/>
      <c r="H31" s="56">
        <v>1571365680</v>
      </c>
      <c r="I31" s="56"/>
      <c r="J31" s="56"/>
      <c r="K31" s="56"/>
      <c r="L31" s="55">
        <v>29802</v>
      </c>
      <c r="M31" s="55"/>
      <c r="N31" s="55"/>
      <c r="O31" s="56">
        <v>1655459580</v>
      </c>
      <c r="P31" s="56"/>
      <c r="Q31" s="56"/>
      <c r="R31" s="56"/>
      <c r="S31" s="55">
        <v>31320</v>
      </c>
      <c r="T31" s="55"/>
      <c r="U31" s="55"/>
      <c r="V31" s="56">
        <v>1854734410</v>
      </c>
      <c r="W31" s="56"/>
      <c r="X31" s="56"/>
      <c r="Y31" s="56"/>
    </row>
    <row r="32" spans="1:25" ht="24.95" customHeight="1" thickBot="1" x14ac:dyDescent="0.2">
      <c r="A32" s="86"/>
      <c r="B32" s="105" t="s">
        <v>11</v>
      </c>
      <c r="C32" s="105"/>
      <c r="D32" s="105"/>
      <c r="E32" s="43">
        <f>SUM(E26:G31)</f>
        <v>232390</v>
      </c>
      <c r="F32" s="43"/>
      <c r="G32" s="43"/>
      <c r="H32" s="43">
        <f>SUM(H26:K31)</f>
        <v>13278875059</v>
      </c>
      <c r="I32" s="43"/>
      <c r="J32" s="43"/>
      <c r="K32" s="43"/>
      <c r="L32" s="43">
        <f>SUM(L26:N31)</f>
        <v>235356</v>
      </c>
      <c r="M32" s="43"/>
      <c r="N32" s="43"/>
      <c r="O32" s="43">
        <f>SUM(O26:R31)</f>
        <v>13102215176</v>
      </c>
      <c r="P32" s="43"/>
      <c r="Q32" s="43"/>
      <c r="R32" s="43"/>
      <c r="S32" s="43">
        <f>SUM(S26:U31)</f>
        <v>256329</v>
      </c>
      <c r="T32" s="43"/>
      <c r="U32" s="43"/>
      <c r="V32" s="43">
        <f>SUM(V26:Y31)</f>
        <v>13103745464</v>
      </c>
      <c r="W32" s="43"/>
      <c r="X32" s="43"/>
      <c r="Y32" s="43"/>
    </row>
    <row r="33" spans="1:25" ht="24.95" customHeight="1" thickTop="1" x14ac:dyDescent="0.15">
      <c r="A33" s="75" t="s">
        <v>14</v>
      </c>
      <c r="B33" s="78" t="s">
        <v>1</v>
      </c>
      <c r="C33" s="78"/>
      <c r="D33" s="78"/>
      <c r="E33" s="51">
        <v>17254</v>
      </c>
      <c r="F33" s="51"/>
      <c r="G33" s="51"/>
      <c r="H33" s="51">
        <v>76956710</v>
      </c>
      <c r="I33" s="51"/>
      <c r="J33" s="51"/>
      <c r="K33" s="51"/>
      <c r="L33" s="51">
        <v>16739</v>
      </c>
      <c r="M33" s="51"/>
      <c r="N33" s="51"/>
      <c r="O33" s="51">
        <v>75249972</v>
      </c>
      <c r="P33" s="51"/>
      <c r="Q33" s="51"/>
      <c r="R33" s="51"/>
      <c r="S33" s="51">
        <v>22318</v>
      </c>
      <c r="T33" s="51"/>
      <c r="U33" s="51"/>
      <c r="V33" s="51">
        <v>83899680</v>
      </c>
      <c r="W33" s="51"/>
      <c r="X33" s="51"/>
      <c r="Y33" s="51"/>
    </row>
    <row r="34" spans="1:25" ht="24.95" customHeight="1" x14ac:dyDescent="0.15">
      <c r="A34" s="76"/>
      <c r="B34" s="79" t="s">
        <v>2</v>
      </c>
      <c r="C34" s="79"/>
      <c r="D34" s="79"/>
      <c r="E34" s="52">
        <f>1012+1172</f>
        <v>2184</v>
      </c>
      <c r="F34" s="52"/>
      <c r="G34" s="52"/>
      <c r="H34" s="52">
        <f>5011100+5304200</f>
        <v>10315300</v>
      </c>
      <c r="I34" s="52"/>
      <c r="J34" s="52"/>
      <c r="K34" s="52"/>
      <c r="L34" s="52">
        <v>2298</v>
      </c>
      <c r="M34" s="52"/>
      <c r="N34" s="52"/>
      <c r="O34" s="52">
        <v>12561900</v>
      </c>
      <c r="P34" s="52"/>
      <c r="Q34" s="52"/>
      <c r="R34" s="52"/>
      <c r="S34" s="52">
        <v>2239</v>
      </c>
      <c r="T34" s="52"/>
      <c r="U34" s="52"/>
      <c r="V34" s="52">
        <v>12808020</v>
      </c>
      <c r="W34" s="52"/>
      <c r="X34" s="52"/>
      <c r="Y34" s="52"/>
    </row>
    <row r="35" spans="1:25" ht="24.95" customHeight="1" x14ac:dyDescent="0.15">
      <c r="A35" s="76"/>
      <c r="B35" s="68" t="s">
        <v>69</v>
      </c>
      <c r="C35" s="69"/>
      <c r="D35" s="70"/>
      <c r="E35" s="44">
        <v>0</v>
      </c>
      <c r="F35" s="44"/>
      <c r="G35" s="44"/>
      <c r="H35" s="45">
        <v>0</v>
      </c>
      <c r="I35" s="46"/>
      <c r="J35" s="46"/>
      <c r="K35" s="47"/>
      <c r="L35" s="44">
        <v>0</v>
      </c>
      <c r="M35" s="44"/>
      <c r="N35" s="44"/>
      <c r="O35" s="45">
        <v>0</v>
      </c>
      <c r="P35" s="46"/>
      <c r="Q35" s="46"/>
      <c r="R35" s="47"/>
      <c r="S35" s="44">
        <v>0</v>
      </c>
      <c r="T35" s="44"/>
      <c r="U35" s="44"/>
      <c r="V35" s="45">
        <v>0</v>
      </c>
      <c r="W35" s="46"/>
      <c r="X35" s="46"/>
      <c r="Y35" s="47"/>
    </row>
    <row r="36" spans="1:25" ht="24.95" customHeight="1" x14ac:dyDescent="0.15">
      <c r="A36" s="76"/>
      <c r="B36" s="71" t="s">
        <v>70</v>
      </c>
      <c r="C36" s="72"/>
      <c r="D36" s="73"/>
      <c r="E36" s="44">
        <v>0</v>
      </c>
      <c r="F36" s="44"/>
      <c r="G36" s="44"/>
      <c r="H36" s="45">
        <v>0</v>
      </c>
      <c r="I36" s="46"/>
      <c r="J36" s="46"/>
      <c r="K36" s="47"/>
      <c r="L36" s="44">
        <v>0</v>
      </c>
      <c r="M36" s="44"/>
      <c r="N36" s="44"/>
      <c r="O36" s="45">
        <v>0</v>
      </c>
      <c r="P36" s="46"/>
      <c r="Q36" s="46"/>
      <c r="R36" s="47"/>
      <c r="S36" s="44">
        <v>2</v>
      </c>
      <c r="T36" s="44"/>
      <c r="U36" s="44"/>
      <c r="V36" s="45">
        <v>19660</v>
      </c>
      <c r="W36" s="46"/>
      <c r="X36" s="46"/>
      <c r="Y36" s="47"/>
    </row>
    <row r="37" spans="1:25" ht="24.95" customHeight="1" x14ac:dyDescent="0.15">
      <c r="A37" s="76"/>
      <c r="B37" s="68" t="s">
        <v>3</v>
      </c>
      <c r="C37" s="69"/>
      <c r="D37" s="70"/>
      <c r="E37" s="52">
        <v>30351</v>
      </c>
      <c r="F37" s="52"/>
      <c r="G37" s="52"/>
      <c r="H37" s="52">
        <f>144861800</f>
        <v>144861800</v>
      </c>
      <c r="I37" s="52"/>
      <c r="J37" s="52"/>
      <c r="K37" s="52"/>
      <c r="L37" s="52">
        <v>31401</v>
      </c>
      <c r="M37" s="52"/>
      <c r="N37" s="52"/>
      <c r="O37" s="52">
        <v>156461088</v>
      </c>
      <c r="P37" s="52"/>
      <c r="Q37" s="52"/>
      <c r="R37" s="52"/>
      <c r="S37" s="52">
        <v>31395</v>
      </c>
      <c r="T37" s="52"/>
      <c r="U37" s="52"/>
      <c r="V37" s="52">
        <v>161448120</v>
      </c>
      <c r="W37" s="52"/>
      <c r="X37" s="52"/>
      <c r="Y37" s="52"/>
    </row>
    <row r="38" spans="1:25" ht="24.95" customHeight="1" x14ac:dyDescent="0.15">
      <c r="A38" s="76"/>
      <c r="B38" s="68" t="s">
        <v>4</v>
      </c>
      <c r="C38" s="69"/>
      <c r="D38" s="70"/>
      <c r="E38" s="53">
        <v>8352</v>
      </c>
      <c r="F38" s="53"/>
      <c r="G38" s="53"/>
      <c r="H38" s="52">
        <v>41611420</v>
      </c>
      <c r="I38" s="52"/>
      <c r="J38" s="52"/>
      <c r="K38" s="52"/>
      <c r="L38" s="53">
        <v>8251</v>
      </c>
      <c r="M38" s="53"/>
      <c r="N38" s="53"/>
      <c r="O38" s="52">
        <v>42327400</v>
      </c>
      <c r="P38" s="52"/>
      <c r="Q38" s="52"/>
      <c r="R38" s="52"/>
      <c r="S38" s="53">
        <v>8735</v>
      </c>
      <c r="T38" s="53"/>
      <c r="U38" s="53"/>
      <c r="V38" s="52">
        <v>46185020</v>
      </c>
      <c r="W38" s="52"/>
      <c r="X38" s="52"/>
      <c r="Y38" s="52"/>
    </row>
    <row r="39" spans="1:25" ht="24.95" customHeight="1" thickBot="1" x14ac:dyDescent="0.2">
      <c r="A39" s="77"/>
      <c r="B39" s="80" t="s">
        <v>11</v>
      </c>
      <c r="C39" s="80"/>
      <c r="D39" s="80"/>
      <c r="E39" s="54">
        <f>SUM(E33:G38)</f>
        <v>58141</v>
      </c>
      <c r="F39" s="54"/>
      <c r="G39" s="54"/>
      <c r="H39" s="54">
        <f>SUM(H33:K38)</f>
        <v>273745230</v>
      </c>
      <c r="I39" s="54"/>
      <c r="J39" s="54"/>
      <c r="K39" s="54"/>
      <c r="L39" s="54">
        <f>SUM(L33:N38)</f>
        <v>58689</v>
      </c>
      <c r="M39" s="54"/>
      <c r="N39" s="54"/>
      <c r="O39" s="54">
        <f>SUM(O33:R38)</f>
        <v>286600360</v>
      </c>
      <c r="P39" s="54"/>
      <c r="Q39" s="54"/>
      <c r="R39" s="54"/>
      <c r="S39" s="54">
        <f>SUM(S33:U38)</f>
        <v>64689</v>
      </c>
      <c r="T39" s="54"/>
      <c r="U39" s="54"/>
      <c r="V39" s="54">
        <f>SUM(V33:Y38)</f>
        <v>304360500</v>
      </c>
      <c r="W39" s="54"/>
      <c r="X39" s="54"/>
      <c r="Y39" s="54"/>
    </row>
    <row r="40" spans="1:25" ht="24.95" customHeight="1" thickTop="1" thickBot="1" x14ac:dyDescent="0.2">
      <c r="A40" s="81" t="s">
        <v>63</v>
      </c>
      <c r="B40" s="82"/>
      <c r="C40" s="82"/>
      <c r="D40" s="83"/>
      <c r="E40" s="48">
        <v>24824</v>
      </c>
      <c r="F40" s="49"/>
      <c r="G40" s="50"/>
      <c r="H40" s="48">
        <v>353136662</v>
      </c>
      <c r="I40" s="49"/>
      <c r="J40" s="49"/>
      <c r="K40" s="50"/>
      <c r="L40" s="48">
        <v>22138</v>
      </c>
      <c r="M40" s="49"/>
      <c r="N40" s="50"/>
      <c r="O40" s="48">
        <v>312370982</v>
      </c>
      <c r="P40" s="49"/>
      <c r="Q40" s="49"/>
      <c r="R40" s="50"/>
      <c r="S40" s="48">
        <v>21968</v>
      </c>
      <c r="T40" s="49"/>
      <c r="U40" s="50"/>
      <c r="V40" s="48">
        <v>386353880</v>
      </c>
      <c r="W40" s="49"/>
      <c r="X40" s="49"/>
      <c r="Y40" s="50"/>
    </row>
    <row r="41" spans="1:25" ht="24.95" customHeight="1" thickTop="1" x14ac:dyDescent="0.15">
      <c r="A41" s="74" t="s">
        <v>8</v>
      </c>
      <c r="B41" s="74"/>
      <c r="C41" s="74"/>
      <c r="D41" s="74"/>
      <c r="E41" s="51">
        <f>E39+E32+E25+E40</f>
        <v>416557</v>
      </c>
      <c r="F41" s="51"/>
      <c r="G41" s="51"/>
      <c r="H41" s="51">
        <f>H39+H32+H25+H40</f>
        <v>16578763619</v>
      </c>
      <c r="I41" s="51"/>
      <c r="J41" s="51"/>
      <c r="K41" s="51"/>
      <c r="L41" s="51">
        <f>L39+L32+L25+L40</f>
        <v>413715</v>
      </c>
      <c r="M41" s="51"/>
      <c r="N41" s="51"/>
      <c r="O41" s="51">
        <f>O39+O32+O25+O40</f>
        <v>16158454895</v>
      </c>
      <c r="P41" s="51"/>
      <c r="Q41" s="51"/>
      <c r="R41" s="51"/>
      <c r="S41" s="51">
        <f>S39+S32+S25+S40</f>
        <v>437523</v>
      </c>
      <c r="T41" s="51"/>
      <c r="U41" s="51"/>
      <c r="V41" s="51">
        <f>V39+V32+V25+V40</f>
        <v>16236250995</v>
      </c>
      <c r="W41" s="51"/>
      <c r="X41" s="51"/>
      <c r="Y41" s="51"/>
    </row>
    <row r="43" spans="1:25" ht="12.75" customHeight="1" x14ac:dyDescent="0.15"/>
  </sheetData>
  <mergeCells count="244">
    <mergeCell ref="O22:R22"/>
    <mergeCell ref="B21:D21"/>
    <mergeCell ref="B22:D22"/>
    <mergeCell ref="B35:D35"/>
    <mergeCell ref="E35:G35"/>
    <mergeCell ref="H35:K35"/>
    <mergeCell ref="L35:N35"/>
    <mergeCell ref="O35:R35"/>
    <mergeCell ref="B25:D25"/>
    <mergeCell ref="L28:N28"/>
    <mergeCell ref="O28:R28"/>
    <mergeCell ref="B29:D29"/>
    <mergeCell ref="E29:G29"/>
    <mergeCell ref="H29:K29"/>
    <mergeCell ref="L29:N29"/>
    <mergeCell ref="O29:R29"/>
    <mergeCell ref="H34:K34"/>
    <mergeCell ref="L34:N34"/>
    <mergeCell ref="O34:R34"/>
    <mergeCell ref="B32:D32"/>
    <mergeCell ref="E32:G32"/>
    <mergeCell ref="H32:K32"/>
    <mergeCell ref="L32:N32"/>
    <mergeCell ref="O32:R32"/>
    <mergeCell ref="L4:R4"/>
    <mergeCell ref="L5:N5"/>
    <mergeCell ref="O5:R5"/>
    <mergeCell ref="A5:D5"/>
    <mergeCell ref="A6:D6"/>
    <mergeCell ref="L6:N6"/>
    <mergeCell ref="O6:R6"/>
    <mergeCell ref="E6:G6"/>
    <mergeCell ref="H6:K6"/>
    <mergeCell ref="A4:D4"/>
    <mergeCell ref="E5:G5"/>
    <mergeCell ref="H5:K5"/>
    <mergeCell ref="E4:K4"/>
    <mergeCell ref="S11:U11"/>
    <mergeCell ref="V11:Y11"/>
    <mergeCell ref="A8:D8"/>
    <mergeCell ref="E8:G8"/>
    <mergeCell ref="H8:K8"/>
    <mergeCell ref="L8:N8"/>
    <mergeCell ref="O8:R8"/>
    <mergeCell ref="S8:U8"/>
    <mergeCell ref="V8:Y8"/>
    <mergeCell ref="L10:N10"/>
    <mergeCell ref="O10:R10"/>
    <mergeCell ref="A9:D9"/>
    <mergeCell ref="E9:G9"/>
    <mergeCell ref="H9:K9"/>
    <mergeCell ref="L9:N9"/>
    <mergeCell ref="O9:R9"/>
    <mergeCell ref="L7:N7"/>
    <mergeCell ref="O7:R7"/>
    <mergeCell ref="A11:D11"/>
    <mergeCell ref="E11:G11"/>
    <mergeCell ref="H11:K11"/>
    <mergeCell ref="L11:N11"/>
    <mergeCell ref="O11:R11"/>
    <mergeCell ref="E7:G7"/>
    <mergeCell ref="H7:K7"/>
    <mergeCell ref="E10:G10"/>
    <mergeCell ref="H10:K10"/>
    <mergeCell ref="A7:D7"/>
    <mergeCell ref="A10:D10"/>
    <mergeCell ref="L18:N18"/>
    <mergeCell ref="O18:R18"/>
    <mergeCell ref="E12:G12"/>
    <mergeCell ref="H12:K12"/>
    <mergeCell ref="A13:D13"/>
    <mergeCell ref="E13:G13"/>
    <mergeCell ref="H13:K13"/>
    <mergeCell ref="L13:N13"/>
    <mergeCell ref="O13:R13"/>
    <mergeCell ref="A12:D12"/>
    <mergeCell ref="L12:N12"/>
    <mergeCell ref="O12:R12"/>
    <mergeCell ref="A19:A25"/>
    <mergeCell ref="E17:K17"/>
    <mergeCell ref="L17:R17"/>
    <mergeCell ref="E19:G19"/>
    <mergeCell ref="H19:K19"/>
    <mergeCell ref="L19:N19"/>
    <mergeCell ref="O19:R19"/>
    <mergeCell ref="A17:D17"/>
    <mergeCell ref="A18:D18"/>
    <mergeCell ref="B19:D19"/>
    <mergeCell ref="B20:D20"/>
    <mergeCell ref="B23:D23"/>
    <mergeCell ref="B24:D24"/>
    <mergeCell ref="E23:G23"/>
    <mergeCell ref="H23:K23"/>
    <mergeCell ref="L23:N23"/>
    <mergeCell ref="O23:R23"/>
    <mergeCell ref="E25:G25"/>
    <mergeCell ref="H25:K25"/>
    <mergeCell ref="L25:N25"/>
    <mergeCell ref="O25:R25"/>
    <mergeCell ref="E18:G18"/>
    <mergeCell ref="H18:K18"/>
    <mergeCell ref="E20:G20"/>
    <mergeCell ref="H20:K20"/>
    <mergeCell ref="L20:N20"/>
    <mergeCell ref="O20:R20"/>
    <mergeCell ref="S21:U21"/>
    <mergeCell ref="V21:Y21"/>
    <mergeCell ref="E24:G24"/>
    <mergeCell ref="H24:K24"/>
    <mergeCell ref="L24:N24"/>
    <mergeCell ref="O24:R24"/>
    <mergeCell ref="S22:U22"/>
    <mergeCell ref="V22:Y22"/>
    <mergeCell ref="S20:U20"/>
    <mergeCell ref="V20:Y20"/>
    <mergeCell ref="S23:U23"/>
    <mergeCell ref="V23:Y23"/>
    <mergeCell ref="S24:U24"/>
    <mergeCell ref="V24:Y24"/>
    <mergeCell ref="E21:G21"/>
    <mergeCell ref="H21:K21"/>
    <mergeCell ref="L21:N21"/>
    <mergeCell ref="O21:R21"/>
    <mergeCell ref="E22:G22"/>
    <mergeCell ref="H22:K22"/>
    <mergeCell ref="L22:N22"/>
    <mergeCell ref="A26:A32"/>
    <mergeCell ref="B26:D26"/>
    <mergeCell ref="E26:G26"/>
    <mergeCell ref="H26:K26"/>
    <mergeCell ref="L26:N26"/>
    <mergeCell ref="O26:R26"/>
    <mergeCell ref="B30:D30"/>
    <mergeCell ref="E30:G30"/>
    <mergeCell ref="H30:K30"/>
    <mergeCell ref="L30:N30"/>
    <mergeCell ref="O30:R30"/>
    <mergeCell ref="B27:D27"/>
    <mergeCell ref="E27:G27"/>
    <mergeCell ref="H27:K27"/>
    <mergeCell ref="L27:N27"/>
    <mergeCell ref="O27:R27"/>
    <mergeCell ref="B31:D31"/>
    <mergeCell ref="E31:G31"/>
    <mergeCell ref="H31:K31"/>
    <mergeCell ref="L31:N31"/>
    <mergeCell ref="O31:R31"/>
    <mergeCell ref="B28:D28"/>
    <mergeCell ref="E28:G28"/>
    <mergeCell ref="H28:K28"/>
    <mergeCell ref="A41:D41"/>
    <mergeCell ref="E41:G41"/>
    <mergeCell ref="H41:K41"/>
    <mergeCell ref="L41:N41"/>
    <mergeCell ref="O41:R41"/>
    <mergeCell ref="A33:A39"/>
    <mergeCell ref="B33:D33"/>
    <mergeCell ref="E33:G33"/>
    <mergeCell ref="H33:K33"/>
    <mergeCell ref="L33:N33"/>
    <mergeCell ref="O33:R33"/>
    <mergeCell ref="B34:D34"/>
    <mergeCell ref="B39:D39"/>
    <mergeCell ref="E39:G39"/>
    <mergeCell ref="H39:K39"/>
    <mergeCell ref="L39:N39"/>
    <mergeCell ref="O39:R39"/>
    <mergeCell ref="A40:D40"/>
    <mergeCell ref="E40:G40"/>
    <mergeCell ref="H40:K40"/>
    <mergeCell ref="L40:N40"/>
    <mergeCell ref="O40:R40"/>
    <mergeCell ref="B38:D38"/>
    <mergeCell ref="E38:G38"/>
    <mergeCell ref="H38:K38"/>
    <mergeCell ref="L38:N38"/>
    <mergeCell ref="O38:R38"/>
    <mergeCell ref="B37:D37"/>
    <mergeCell ref="E37:G37"/>
    <mergeCell ref="H37:K37"/>
    <mergeCell ref="L37:N37"/>
    <mergeCell ref="O37:R37"/>
    <mergeCell ref="E34:G34"/>
    <mergeCell ref="B36:D36"/>
    <mergeCell ref="E36:G36"/>
    <mergeCell ref="H36:K36"/>
    <mergeCell ref="L36:N36"/>
    <mergeCell ref="O36:R36"/>
    <mergeCell ref="V3:Y3"/>
    <mergeCell ref="S4:Y4"/>
    <mergeCell ref="S5:U5"/>
    <mergeCell ref="V5:Y5"/>
    <mergeCell ref="S6:U6"/>
    <mergeCell ref="V6:Y6"/>
    <mergeCell ref="S7:U7"/>
    <mergeCell ref="V7:Y7"/>
    <mergeCell ref="S10:U10"/>
    <mergeCell ref="V10:Y10"/>
    <mergeCell ref="S9:U9"/>
    <mergeCell ref="V9:Y9"/>
    <mergeCell ref="S12:U12"/>
    <mergeCell ref="V12:Y12"/>
    <mergeCell ref="S13:U13"/>
    <mergeCell ref="V13:Y13"/>
    <mergeCell ref="V16:Y16"/>
    <mergeCell ref="S17:Y17"/>
    <mergeCell ref="S18:U18"/>
    <mergeCell ref="V18:Y18"/>
    <mergeCell ref="S19:U19"/>
    <mergeCell ref="V19:Y19"/>
    <mergeCell ref="S25:U25"/>
    <mergeCell ref="V25:Y25"/>
    <mergeCell ref="S26:U26"/>
    <mergeCell ref="V26:Y26"/>
    <mergeCell ref="S27:U27"/>
    <mergeCell ref="V27:Y27"/>
    <mergeCell ref="S30:U30"/>
    <mergeCell ref="V30:Y30"/>
    <mergeCell ref="S31:U31"/>
    <mergeCell ref="V31:Y31"/>
    <mergeCell ref="S32:U32"/>
    <mergeCell ref="V32:Y32"/>
    <mergeCell ref="S28:U28"/>
    <mergeCell ref="V28:Y28"/>
    <mergeCell ref="S29:U29"/>
    <mergeCell ref="V29:Y29"/>
    <mergeCell ref="S40:U40"/>
    <mergeCell ref="V40:Y40"/>
    <mergeCell ref="S41:U41"/>
    <mergeCell ref="V41:Y41"/>
    <mergeCell ref="S33:U33"/>
    <mergeCell ref="V33:Y33"/>
    <mergeCell ref="S34:U34"/>
    <mergeCell ref="V34:Y34"/>
    <mergeCell ref="S37:U37"/>
    <mergeCell ref="V37:Y37"/>
    <mergeCell ref="S38:U38"/>
    <mergeCell ref="V38:Y38"/>
    <mergeCell ref="S39:U39"/>
    <mergeCell ref="V39:Y39"/>
    <mergeCell ref="S35:U35"/>
    <mergeCell ref="V35:Y35"/>
    <mergeCell ref="S36:U36"/>
    <mergeCell ref="V36:Y36"/>
  </mergeCells>
  <phoneticPr fontId="2"/>
  <dataValidations count="1">
    <dataValidation imeMode="off" allowBlank="1" showInputMessage="1" showErrorMessage="1" sqref="S31:U31 S38:U38 S23:U24 L31:N31 L38:N38 E23:G24 E38:G38 L23:N24 E31:G31"/>
  </dataValidations>
  <pageMargins left="0.9055118110236221" right="0.70866141732283472" top="0.74803149606299213" bottom="0.74803149606299213" header="0.31496062992125984" footer="0.31496062992125984"/>
  <pageSetup paperSize="9" scale="76" orientation="portrait" r:id="rId1"/>
  <headerFooter scaleWithDoc="0">
    <oddFooter>&amp;C&amp;"ＭＳ 明朝,標準"－27－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85" zoomScaleNormal="100" zoomScaleSheetLayoutView="85" workbookViewId="0">
      <selection activeCell="S18" sqref="S18:T18"/>
    </sheetView>
  </sheetViews>
  <sheetFormatPr defaultRowHeight="13.5" x14ac:dyDescent="0.15"/>
  <cols>
    <col min="1" max="4" width="4.125" customWidth="1"/>
    <col min="5" max="10" width="2.875" customWidth="1"/>
    <col min="11" max="12" width="3.5" customWidth="1"/>
    <col min="13" max="18" width="2.875" customWidth="1"/>
    <col min="19" max="20" width="3.5" customWidth="1"/>
    <col min="21" max="26" width="2.875" customWidth="1"/>
    <col min="27" max="28" width="3.5" customWidth="1"/>
    <col min="29" max="77" width="4.25" customWidth="1"/>
  </cols>
  <sheetData>
    <row r="1" spans="1:28" ht="17.25" x14ac:dyDescent="0.2">
      <c r="A1" s="1" t="s">
        <v>20</v>
      </c>
      <c r="Y1" s="138" t="s">
        <v>17</v>
      </c>
      <c r="Z1" s="138"/>
      <c r="AA1" s="138"/>
      <c r="AB1" s="138"/>
    </row>
    <row r="2" spans="1:28" ht="6.75" customHeight="1" x14ac:dyDescent="0.2">
      <c r="A2" s="1"/>
      <c r="Y2" s="2"/>
      <c r="Z2" s="2"/>
      <c r="AA2" s="2"/>
      <c r="AB2" s="2"/>
    </row>
    <row r="3" spans="1:28" ht="22.5" customHeight="1" x14ac:dyDescent="0.15">
      <c r="A3" s="92" t="s">
        <v>15</v>
      </c>
      <c r="B3" s="93"/>
      <c r="C3" s="93"/>
      <c r="D3" s="94"/>
      <c r="E3" s="192" t="s">
        <v>77</v>
      </c>
      <c r="F3" s="193"/>
      <c r="G3" s="193"/>
      <c r="H3" s="193"/>
      <c r="I3" s="193"/>
      <c r="J3" s="193"/>
      <c r="K3" s="193"/>
      <c r="L3" s="194"/>
      <c r="M3" s="63" t="s">
        <v>67</v>
      </c>
      <c r="N3" s="63"/>
      <c r="O3" s="63"/>
      <c r="P3" s="63"/>
      <c r="Q3" s="63"/>
      <c r="R3" s="63"/>
      <c r="S3" s="63"/>
      <c r="T3" s="63"/>
      <c r="U3" s="63" t="s">
        <v>72</v>
      </c>
      <c r="V3" s="63"/>
      <c r="W3" s="63"/>
      <c r="X3" s="63"/>
      <c r="Y3" s="63"/>
      <c r="Z3" s="63"/>
      <c r="AA3" s="63"/>
      <c r="AB3" s="63"/>
    </row>
    <row r="4" spans="1:28" ht="22.5" customHeight="1" thickBot="1" x14ac:dyDescent="0.2">
      <c r="A4" s="95" t="s">
        <v>10</v>
      </c>
      <c r="B4" s="96"/>
      <c r="C4" s="96"/>
      <c r="D4" s="97"/>
      <c r="E4" s="64" t="s">
        <v>16</v>
      </c>
      <c r="F4" s="64"/>
      <c r="G4" s="64"/>
      <c r="H4" s="64" t="s">
        <v>21</v>
      </c>
      <c r="I4" s="64"/>
      <c r="J4" s="64"/>
      <c r="K4" s="64" t="s">
        <v>65</v>
      </c>
      <c r="L4" s="64"/>
      <c r="M4" s="64" t="s">
        <v>16</v>
      </c>
      <c r="N4" s="64"/>
      <c r="O4" s="64"/>
      <c r="P4" s="64" t="s">
        <v>21</v>
      </c>
      <c r="Q4" s="64"/>
      <c r="R4" s="64"/>
      <c r="S4" s="64" t="s">
        <v>65</v>
      </c>
      <c r="T4" s="64"/>
      <c r="U4" s="64" t="s">
        <v>16</v>
      </c>
      <c r="V4" s="64"/>
      <c r="W4" s="64"/>
      <c r="X4" s="64" t="s">
        <v>21</v>
      </c>
      <c r="Y4" s="64"/>
      <c r="Z4" s="64"/>
      <c r="AA4" s="64" t="s">
        <v>65</v>
      </c>
      <c r="AB4" s="64"/>
    </row>
    <row r="5" spans="1:28" ht="27.75" customHeight="1" thickTop="1" x14ac:dyDescent="0.15">
      <c r="A5" s="188" t="s">
        <v>23</v>
      </c>
      <c r="B5" s="188"/>
      <c r="C5" s="188"/>
      <c r="D5" s="188"/>
      <c r="E5" s="189">
        <v>37198</v>
      </c>
      <c r="F5" s="190"/>
      <c r="G5" s="191"/>
      <c r="H5" s="189">
        <v>6891</v>
      </c>
      <c r="I5" s="190"/>
      <c r="J5" s="191"/>
      <c r="K5" s="151">
        <f>H5/E5*100</f>
        <v>18.52518952631862</v>
      </c>
      <c r="L5" s="151"/>
      <c r="M5" s="182">
        <v>32970</v>
      </c>
      <c r="N5" s="183"/>
      <c r="O5" s="184"/>
      <c r="P5" s="182">
        <v>6181</v>
      </c>
      <c r="Q5" s="183"/>
      <c r="R5" s="184"/>
      <c r="S5" s="185">
        <f>P5/M5*100</f>
        <v>18.747346072186836</v>
      </c>
      <c r="T5" s="186"/>
      <c r="U5" s="155">
        <v>32610</v>
      </c>
      <c r="V5" s="155"/>
      <c r="W5" s="155"/>
      <c r="X5" s="155">
        <v>5939</v>
      </c>
      <c r="Y5" s="155"/>
      <c r="Z5" s="155"/>
      <c r="AA5" s="187">
        <f>X5/U5*100</f>
        <v>18.212204845139528</v>
      </c>
      <c r="AB5" s="187"/>
    </row>
    <row r="6" spans="1:28" ht="27.75" customHeight="1" x14ac:dyDescent="0.15">
      <c r="A6" s="112" t="s">
        <v>71</v>
      </c>
      <c r="B6" s="112"/>
      <c r="C6" s="112"/>
      <c r="D6" s="112"/>
      <c r="E6" s="168">
        <v>79730</v>
      </c>
      <c r="F6" s="169"/>
      <c r="G6" s="170"/>
      <c r="H6" s="168">
        <v>30968</v>
      </c>
      <c r="I6" s="169"/>
      <c r="J6" s="170"/>
      <c r="K6" s="171">
        <f t="shared" ref="K6:K8" si="0">H6/E6*100</f>
        <v>38.841088674275682</v>
      </c>
      <c r="L6" s="171"/>
      <c r="M6" s="172">
        <v>79779</v>
      </c>
      <c r="N6" s="173"/>
      <c r="O6" s="174"/>
      <c r="P6" s="175">
        <v>31162</v>
      </c>
      <c r="Q6" s="176"/>
      <c r="R6" s="177"/>
      <c r="S6" s="178">
        <f t="shared" ref="S6:S8" si="1">P6/M6*100</f>
        <v>39.060404367064017</v>
      </c>
      <c r="T6" s="179"/>
      <c r="U6" s="180">
        <v>79732</v>
      </c>
      <c r="V6" s="180"/>
      <c r="W6" s="180"/>
      <c r="X6" s="181">
        <v>31306</v>
      </c>
      <c r="Y6" s="181"/>
      <c r="Z6" s="181"/>
      <c r="AA6" s="156">
        <f t="shared" ref="AA6:AA8" si="2">X6/U6*100</f>
        <v>39.264034515627351</v>
      </c>
      <c r="AB6" s="156"/>
    </row>
    <row r="7" spans="1:28" ht="27.75" customHeight="1" thickBot="1" x14ac:dyDescent="0.2">
      <c r="A7" s="113" t="s">
        <v>18</v>
      </c>
      <c r="B7" s="113"/>
      <c r="C7" s="113"/>
      <c r="D7" s="113"/>
      <c r="E7" s="118">
        <v>45729</v>
      </c>
      <c r="F7" s="119"/>
      <c r="G7" s="157"/>
      <c r="H7" s="118">
        <v>2184</v>
      </c>
      <c r="I7" s="119"/>
      <c r="J7" s="157"/>
      <c r="K7" s="158">
        <f t="shared" si="0"/>
        <v>4.7759627369940301</v>
      </c>
      <c r="L7" s="158"/>
      <c r="M7" s="159">
        <v>45380</v>
      </c>
      <c r="N7" s="160"/>
      <c r="O7" s="161"/>
      <c r="P7" s="120">
        <v>2298</v>
      </c>
      <c r="Q7" s="121"/>
      <c r="R7" s="162"/>
      <c r="S7" s="163">
        <f t="shared" si="1"/>
        <v>5.0639048038783603</v>
      </c>
      <c r="T7" s="164"/>
      <c r="U7" s="165">
        <v>44634</v>
      </c>
      <c r="V7" s="165"/>
      <c r="W7" s="165"/>
      <c r="X7" s="166">
        <v>2239</v>
      </c>
      <c r="Y7" s="166"/>
      <c r="Z7" s="166"/>
      <c r="AA7" s="167">
        <f t="shared" si="2"/>
        <v>5.0163552448805842</v>
      </c>
      <c r="AB7" s="167"/>
    </row>
    <row r="8" spans="1:28" ht="27.75" customHeight="1" thickTop="1" x14ac:dyDescent="0.15">
      <c r="A8" s="149" t="s">
        <v>8</v>
      </c>
      <c r="B8" s="149"/>
      <c r="C8" s="149"/>
      <c r="D8" s="149"/>
      <c r="E8" s="150">
        <f>SUM(E5:G7)</f>
        <v>162657</v>
      </c>
      <c r="F8" s="150"/>
      <c r="G8" s="150"/>
      <c r="H8" s="150">
        <f>SUM(H5:J7)</f>
        <v>40043</v>
      </c>
      <c r="I8" s="150"/>
      <c r="J8" s="150"/>
      <c r="K8" s="151">
        <f t="shared" si="0"/>
        <v>24.618061319217741</v>
      </c>
      <c r="L8" s="151"/>
      <c r="M8" s="150">
        <f>SUM(M5:O7)</f>
        <v>158129</v>
      </c>
      <c r="N8" s="150"/>
      <c r="O8" s="150"/>
      <c r="P8" s="150">
        <f>SUM(P5:R7)</f>
        <v>39641</v>
      </c>
      <c r="Q8" s="150"/>
      <c r="R8" s="150"/>
      <c r="S8" s="152">
        <f t="shared" si="1"/>
        <v>25.068772963845976</v>
      </c>
      <c r="T8" s="153"/>
      <c r="U8" s="154">
        <f>SUM(U5:W7)</f>
        <v>156976</v>
      </c>
      <c r="V8" s="154"/>
      <c r="W8" s="154"/>
      <c r="X8" s="155">
        <f>SUM(X5:X7)</f>
        <v>39484</v>
      </c>
      <c r="Y8" s="155"/>
      <c r="Z8" s="155"/>
      <c r="AA8" s="139">
        <f t="shared" si="2"/>
        <v>25.15288961369891</v>
      </c>
      <c r="AB8" s="139"/>
    </row>
    <row r="9" spans="1:28" ht="22.5" customHeight="1" x14ac:dyDescent="0.15">
      <c r="A9" s="29"/>
      <c r="B9" s="29"/>
      <c r="C9" s="29"/>
      <c r="D9" s="29"/>
      <c r="H9" s="28"/>
      <c r="I9" s="28"/>
      <c r="J9" s="28"/>
      <c r="K9" s="26"/>
      <c r="L9" s="26"/>
      <c r="M9" s="26"/>
      <c r="N9" s="26"/>
      <c r="O9" s="26"/>
      <c r="P9" s="28"/>
      <c r="Q9" s="28"/>
      <c r="R9" s="28"/>
      <c r="S9" s="26"/>
      <c r="T9" s="26"/>
      <c r="U9" s="26"/>
      <c r="V9" s="26"/>
      <c r="W9" s="26"/>
      <c r="X9" s="28"/>
      <c r="Y9" s="28"/>
      <c r="Z9" s="28"/>
    </row>
    <row r="10" spans="1:28" ht="17.25" x14ac:dyDescent="0.2">
      <c r="A10" s="1" t="s">
        <v>22</v>
      </c>
      <c r="Y10" s="138" t="s">
        <v>24</v>
      </c>
      <c r="Z10" s="138"/>
      <c r="AA10" s="138"/>
      <c r="AB10" s="138"/>
    </row>
    <row r="11" spans="1:28" ht="7.5" customHeight="1" x14ac:dyDescent="0.2">
      <c r="A11" s="1"/>
      <c r="Y11" s="2"/>
      <c r="Z11" s="2"/>
      <c r="AA11" s="2"/>
      <c r="AB11" s="2"/>
    </row>
    <row r="12" spans="1:28" ht="22.5" customHeight="1" x14ac:dyDescent="0.15">
      <c r="A12" s="92" t="s">
        <v>15</v>
      </c>
      <c r="B12" s="93"/>
      <c r="C12" s="93"/>
      <c r="D12" s="94"/>
      <c r="E12" s="63" t="str">
        <f>E3</f>
        <v>平成２９年度</v>
      </c>
      <c r="F12" s="63"/>
      <c r="G12" s="63"/>
      <c r="H12" s="63"/>
      <c r="I12" s="63"/>
      <c r="J12" s="63"/>
      <c r="K12" s="63"/>
      <c r="L12" s="63"/>
      <c r="M12" s="63" t="str">
        <f>M3</f>
        <v>３０年度</v>
      </c>
      <c r="N12" s="63"/>
      <c r="O12" s="63"/>
      <c r="P12" s="63"/>
      <c r="Q12" s="63"/>
      <c r="R12" s="63"/>
      <c r="S12" s="63"/>
      <c r="T12" s="63"/>
      <c r="U12" s="63" t="str">
        <f>U3</f>
        <v>令和元年度</v>
      </c>
      <c r="V12" s="63"/>
      <c r="W12" s="63"/>
      <c r="X12" s="63"/>
      <c r="Y12" s="63"/>
      <c r="Z12" s="63"/>
      <c r="AA12" s="63"/>
      <c r="AB12" s="63"/>
    </row>
    <row r="13" spans="1:28" ht="22.5" customHeight="1" thickBot="1" x14ac:dyDescent="0.2">
      <c r="A13" s="95" t="s">
        <v>10</v>
      </c>
      <c r="B13" s="96"/>
      <c r="C13" s="96"/>
      <c r="D13" s="97"/>
      <c r="E13" s="124" t="s">
        <v>5</v>
      </c>
      <c r="F13" s="125"/>
      <c r="G13" s="125"/>
      <c r="H13" s="125"/>
      <c r="I13" s="125"/>
      <c r="J13" s="125"/>
      <c r="K13" s="126" t="s">
        <v>27</v>
      </c>
      <c r="L13" s="64"/>
      <c r="M13" s="124" t="s">
        <v>5</v>
      </c>
      <c r="N13" s="125"/>
      <c r="O13" s="125"/>
      <c r="P13" s="125"/>
      <c r="Q13" s="125"/>
      <c r="R13" s="125"/>
      <c r="S13" s="126" t="s">
        <v>27</v>
      </c>
      <c r="T13" s="64"/>
      <c r="U13" s="124" t="s">
        <v>5</v>
      </c>
      <c r="V13" s="125"/>
      <c r="W13" s="125"/>
      <c r="X13" s="125"/>
      <c r="Y13" s="125"/>
      <c r="Z13" s="125"/>
      <c r="AA13" s="126" t="s">
        <v>27</v>
      </c>
      <c r="AB13" s="64"/>
    </row>
    <row r="14" spans="1:28" ht="28.5" customHeight="1" thickTop="1" x14ac:dyDescent="0.15">
      <c r="A14" s="146" t="s">
        <v>28</v>
      </c>
      <c r="B14" s="147"/>
      <c r="C14" s="147"/>
      <c r="D14" s="148"/>
      <c r="E14" s="140">
        <v>26570</v>
      </c>
      <c r="F14" s="141"/>
      <c r="G14" s="141"/>
      <c r="H14" s="141"/>
      <c r="I14" s="141"/>
      <c r="J14" s="141"/>
      <c r="K14" s="142">
        <f>ROUND(E14/E$20,3)</f>
        <v>0.33</v>
      </c>
      <c r="L14" s="143"/>
      <c r="M14" s="144">
        <v>22020</v>
      </c>
      <c r="N14" s="145"/>
      <c r="O14" s="145"/>
      <c r="P14" s="145"/>
      <c r="Q14" s="145"/>
      <c r="R14" s="145"/>
      <c r="S14" s="142">
        <f>ROUND(M14/M$20,3)</f>
        <v>0.29899999999999999</v>
      </c>
      <c r="T14" s="143"/>
      <c r="U14" s="144">
        <v>23818</v>
      </c>
      <c r="V14" s="145"/>
      <c r="W14" s="145"/>
      <c r="X14" s="145"/>
      <c r="Y14" s="145"/>
      <c r="Z14" s="145"/>
      <c r="AA14" s="142">
        <f>ROUND(U14/U$20,3)</f>
        <v>0.314</v>
      </c>
      <c r="AB14" s="143"/>
    </row>
    <row r="15" spans="1:28" ht="28.5" customHeight="1" x14ac:dyDescent="0.15">
      <c r="A15" s="130" t="s">
        <v>29</v>
      </c>
      <c r="B15" s="131"/>
      <c r="C15" s="131"/>
      <c r="D15" s="132"/>
      <c r="E15" s="110">
        <v>6699</v>
      </c>
      <c r="F15" s="111"/>
      <c r="G15" s="111"/>
      <c r="H15" s="111"/>
      <c r="I15" s="111"/>
      <c r="J15" s="111"/>
      <c r="K15" s="106">
        <f>ROUNDUP(E15/E$20,3)</f>
        <v>8.4000000000000005E-2</v>
      </c>
      <c r="L15" s="107"/>
      <c r="M15" s="108">
        <v>8596</v>
      </c>
      <c r="N15" s="109"/>
      <c r="O15" s="109"/>
      <c r="P15" s="109"/>
      <c r="Q15" s="109"/>
      <c r="R15" s="109"/>
      <c r="S15" s="106">
        <f>ROUND(M15/M$20,3)</f>
        <v>0.11700000000000001</v>
      </c>
      <c r="T15" s="107"/>
      <c r="U15" s="108">
        <v>9110</v>
      </c>
      <c r="V15" s="109"/>
      <c r="W15" s="109"/>
      <c r="X15" s="109"/>
      <c r="Y15" s="109"/>
      <c r="Z15" s="109"/>
      <c r="AA15" s="106">
        <f>ROUND(U15/U$20,3)</f>
        <v>0.12</v>
      </c>
      <c r="AB15" s="107"/>
    </row>
    <row r="16" spans="1:28" ht="28.5" customHeight="1" x14ac:dyDescent="0.15">
      <c r="A16" s="135" t="s">
        <v>25</v>
      </c>
      <c r="B16" s="136"/>
      <c r="C16" s="136"/>
      <c r="D16" s="137"/>
      <c r="E16" s="116">
        <v>277</v>
      </c>
      <c r="F16" s="117"/>
      <c r="G16" s="117"/>
      <c r="H16" s="117"/>
      <c r="I16" s="117"/>
      <c r="J16" s="117"/>
      <c r="K16" s="106">
        <f>ROUND(E16/E$20,3)</f>
        <v>3.0000000000000001E-3</v>
      </c>
      <c r="L16" s="107"/>
      <c r="M16" s="122">
        <v>254</v>
      </c>
      <c r="N16" s="123"/>
      <c r="O16" s="123"/>
      <c r="P16" s="123"/>
      <c r="Q16" s="123"/>
      <c r="R16" s="123"/>
      <c r="S16" s="106">
        <f>ROUND(M16/M$20,3)</f>
        <v>3.0000000000000001E-3</v>
      </c>
      <c r="T16" s="107"/>
      <c r="U16" s="122">
        <v>236</v>
      </c>
      <c r="V16" s="123"/>
      <c r="W16" s="123"/>
      <c r="X16" s="123"/>
      <c r="Y16" s="123"/>
      <c r="Z16" s="123"/>
      <c r="AA16" s="106">
        <f>ROUND(U16/U$20,3)</f>
        <v>3.0000000000000001E-3</v>
      </c>
      <c r="AB16" s="107"/>
    </row>
    <row r="17" spans="1:36" ht="28.5" customHeight="1" x14ac:dyDescent="0.15">
      <c r="A17" s="127" t="s">
        <v>26</v>
      </c>
      <c r="B17" s="128"/>
      <c r="C17" s="128"/>
      <c r="D17" s="129"/>
      <c r="E17" s="116">
        <v>33546</v>
      </c>
      <c r="F17" s="117"/>
      <c r="G17" s="117"/>
      <c r="H17" s="117"/>
      <c r="I17" s="117"/>
      <c r="J17" s="117"/>
      <c r="K17" s="133">
        <f>SUM(K14:L16)</f>
        <v>0.41700000000000004</v>
      </c>
      <c r="L17" s="134"/>
      <c r="M17" s="122">
        <f>SUM(M14:R16)</f>
        <v>30870</v>
      </c>
      <c r="N17" s="123"/>
      <c r="O17" s="123"/>
      <c r="P17" s="123"/>
      <c r="Q17" s="123"/>
      <c r="R17" s="123"/>
      <c r="S17" s="133">
        <f>SUM(S14:T16)</f>
        <v>0.41899999999999998</v>
      </c>
      <c r="T17" s="134"/>
      <c r="U17" s="122">
        <f>SUM(U14:Z16)</f>
        <v>33164</v>
      </c>
      <c r="V17" s="123"/>
      <c r="W17" s="123"/>
      <c r="X17" s="123"/>
      <c r="Y17" s="123"/>
      <c r="Z17" s="123"/>
      <c r="AA17" s="133">
        <f>SUM(AA14:AB16)</f>
        <v>0.437</v>
      </c>
      <c r="AB17" s="134"/>
      <c r="AD17" s="36"/>
      <c r="AE17" s="36"/>
      <c r="AF17" s="36"/>
      <c r="AG17" s="36"/>
      <c r="AH17" s="36"/>
      <c r="AI17" s="36"/>
    </row>
    <row r="18" spans="1:36" ht="28.5" customHeight="1" x14ac:dyDescent="0.15">
      <c r="A18" s="112" t="s">
        <v>19</v>
      </c>
      <c r="B18" s="112"/>
      <c r="C18" s="112"/>
      <c r="D18" s="112"/>
      <c r="E18" s="116">
        <v>37394</v>
      </c>
      <c r="F18" s="117"/>
      <c r="G18" s="117"/>
      <c r="H18" s="117"/>
      <c r="I18" s="117"/>
      <c r="J18" s="117"/>
      <c r="K18" s="106">
        <f>ROUND(E18/E$20,3)</f>
        <v>0.46400000000000002</v>
      </c>
      <c r="L18" s="107"/>
      <c r="M18" s="122">
        <v>34624</v>
      </c>
      <c r="N18" s="123"/>
      <c r="O18" s="123"/>
      <c r="P18" s="123"/>
      <c r="Q18" s="123"/>
      <c r="R18" s="123"/>
      <c r="S18" s="106">
        <f>ROUNDDOWN(M18/M$20,3)</f>
        <v>0.46899999999999997</v>
      </c>
      <c r="T18" s="107"/>
      <c r="U18" s="122">
        <v>34831</v>
      </c>
      <c r="V18" s="123"/>
      <c r="W18" s="123"/>
      <c r="X18" s="123"/>
      <c r="Y18" s="123"/>
      <c r="Z18" s="123"/>
      <c r="AA18" s="106">
        <f>ROUND(U18/U$20,3)</f>
        <v>0.45800000000000002</v>
      </c>
      <c r="AB18" s="107"/>
      <c r="AD18" s="36"/>
      <c r="AE18" s="36"/>
      <c r="AF18" s="36"/>
      <c r="AG18" s="36"/>
      <c r="AH18" s="36"/>
      <c r="AI18" s="36"/>
    </row>
    <row r="19" spans="1:36" ht="28.5" customHeight="1" thickBot="1" x14ac:dyDescent="0.2">
      <c r="A19" s="113" t="s">
        <v>18</v>
      </c>
      <c r="B19" s="113"/>
      <c r="C19" s="113"/>
      <c r="D19" s="113"/>
      <c r="E19" s="118">
        <v>9581</v>
      </c>
      <c r="F19" s="119"/>
      <c r="G19" s="119"/>
      <c r="H19" s="119"/>
      <c r="I19" s="119"/>
      <c r="J19" s="119"/>
      <c r="K19" s="114">
        <f>ROUND(E19/E$20,3)</f>
        <v>0.11899999999999999</v>
      </c>
      <c r="L19" s="115"/>
      <c r="M19" s="120">
        <v>8241</v>
      </c>
      <c r="N19" s="121"/>
      <c r="O19" s="121"/>
      <c r="P19" s="121"/>
      <c r="Q19" s="121"/>
      <c r="R19" s="121"/>
      <c r="S19" s="114">
        <f>ROUND(M19/M$20,3)</f>
        <v>0.112</v>
      </c>
      <c r="T19" s="115"/>
      <c r="U19" s="120">
        <v>7974</v>
      </c>
      <c r="V19" s="121"/>
      <c r="W19" s="121"/>
      <c r="X19" s="121"/>
      <c r="Y19" s="121"/>
      <c r="Z19" s="121"/>
      <c r="AA19" s="114">
        <f>ROUND(U19/U$20,3)</f>
        <v>0.105</v>
      </c>
      <c r="AB19" s="115"/>
      <c r="AD19" s="36"/>
      <c r="AE19" s="36"/>
      <c r="AF19" s="36"/>
      <c r="AG19" s="36"/>
      <c r="AH19" s="36"/>
      <c r="AI19" s="36"/>
    </row>
    <row r="20" spans="1:36" ht="28.5" customHeight="1" thickTop="1" x14ac:dyDescent="0.15">
      <c r="A20" s="195" t="s">
        <v>8</v>
      </c>
      <c r="B20" s="195"/>
      <c r="C20" s="195"/>
      <c r="D20" s="195"/>
      <c r="E20" s="199">
        <f>E17+E18+E19</f>
        <v>80521</v>
      </c>
      <c r="F20" s="200"/>
      <c r="G20" s="200"/>
      <c r="H20" s="200"/>
      <c r="I20" s="200"/>
      <c r="J20" s="200"/>
      <c r="K20" s="201">
        <f>SUM(K17:L19)</f>
        <v>1</v>
      </c>
      <c r="L20" s="202"/>
      <c r="M20" s="203">
        <f>M17+M18+M19</f>
        <v>73735</v>
      </c>
      <c r="N20" s="204"/>
      <c r="O20" s="204"/>
      <c r="P20" s="204"/>
      <c r="Q20" s="204"/>
      <c r="R20" s="204"/>
      <c r="S20" s="205">
        <f>SUM(S17:T19)</f>
        <v>0.99999999999999989</v>
      </c>
      <c r="T20" s="206"/>
      <c r="U20" s="203">
        <f>U17+U18+U19</f>
        <v>75969</v>
      </c>
      <c r="V20" s="204"/>
      <c r="W20" s="204"/>
      <c r="X20" s="204"/>
      <c r="Y20" s="204"/>
      <c r="Z20" s="204"/>
      <c r="AA20" s="205">
        <f>SUM(AA17:AB19)</f>
        <v>1</v>
      </c>
      <c r="AB20" s="206"/>
      <c r="AH20" s="27"/>
      <c r="AI20" s="27"/>
      <c r="AJ20" s="27"/>
    </row>
    <row r="22" spans="1:36" ht="17.25" x14ac:dyDescent="0.2">
      <c r="A22" s="1" t="s">
        <v>30</v>
      </c>
      <c r="Y22" s="138" t="s">
        <v>7</v>
      </c>
      <c r="Z22" s="138"/>
      <c r="AA22" s="138"/>
      <c r="AB22" s="138"/>
    </row>
    <row r="23" spans="1:36" ht="6" customHeight="1" x14ac:dyDescent="0.2">
      <c r="A23" s="1"/>
      <c r="Y23" s="2"/>
      <c r="Z23" s="2"/>
      <c r="AA23" s="2"/>
      <c r="AB23" s="2"/>
    </row>
    <row r="24" spans="1:36" ht="22.5" customHeight="1" x14ac:dyDescent="0.15">
      <c r="A24" s="92" t="s">
        <v>15</v>
      </c>
      <c r="B24" s="93"/>
      <c r="C24" s="93"/>
      <c r="D24" s="94"/>
      <c r="E24" s="63" t="str">
        <f>E12</f>
        <v>平成２９年度</v>
      </c>
      <c r="F24" s="63"/>
      <c r="G24" s="63"/>
      <c r="H24" s="63"/>
      <c r="I24" s="63"/>
      <c r="J24" s="63"/>
      <c r="K24" s="63"/>
      <c r="L24" s="63"/>
      <c r="M24" s="63" t="str">
        <f>M12</f>
        <v>３０年度</v>
      </c>
      <c r="N24" s="63"/>
      <c r="O24" s="63"/>
      <c r="P24" s="63"/>
      <c r="Q24" s="63"/>
      <c r="R24" s="63"/>
      <c r="S24" s="63"/>
      <c r="T24" s="63"/>
      <c r="U24" s="63" t="str">
        <f>U12</f>
        <v>令和元年度</v>
      </c>
      <c r="V24" s="63"/>
      <c r="W24" s="63"/>
      <c r="X24" s="63"/>
      <c r="Y24" s="63"/>
      <c r="Z24" s="63"/>
      <c r="AA24" s="63"/>
      <c r="AB24" s="63"/>
    </row>
    <row r="25" spans="1:36" ht="22.5" customHeight="1" thickBot="1" x14ac:dyDescent="0.2">
      <c r="A25" s="95" t="s">
        <v>10</v>
      </c>
      <c r="B25" s="96"/>
      <c r="C25" s="96"/>
      <c r="D25" s="97"/>
      <c r="E25" s="196" t="s">
        <v>34</v>
      </c>
      <c r="F25" s="197"/>
      <c r="G25" s="198"/>
      <c r="H25" s="196" t="s">
        <v>35</v>
      </c>
      <c r="I25" s="197"/>
      <c r="J25" s="197"/>
      <c r="K25" s="197"/>
      <c r="L25" s="198"/>
      <c r="M25" s="196" t="s">
        <v>34</v>
      </c>
      <c r="N25" s="197"/>
      <c r="O25" s="198"/>
      <c r="P25" s="196" t="s">
        <v>35</v>
      </c>
      <c r="Q25" s="197"/>
      <c r="R25" s="197"/>
      <c r="S25" s="197"/>
      <c r="T25" s="198"/>
      <c r="U25" s="196" t="s">
        <v>34</v>
      </c>
      <c r="V25" s="197"/>
      <c r="W25" s="198"/>
      <c r="X25" s="196" t="s">
        <v>35</v>
      </c>
      <c r="Y25" s="197"/>
      <c r="Z25" s="197"/>
      <c r="AA25" s="197"/>
      <c r="AB25" s="198"/>
    </row>
    <row r="26" spans="1:36" ht="27.75" customHeight="1" thickTop="1" x14ac:dyDescent="0.15">
      <c r="A26" s="212" t="s">
        <v>31</v>
      </c>
      <c r="B26" s="212"/>
      <c r="C26" s="212"/>
      <c r="D26" s="212"/>
      <c r="E26" s="213">
        <v>1441</v>
      </c>
      <c r="F26" s="213"/>
      <c r="G26" s="213"/>
      <c r="H26" s="140">
        <v>63546760</v>
      </c>
      <c r="I26" s="141"/>
      <c r="J26" s="141"/>
      <c r="K26" s="141"/>
      <c r="L26" s="211"/>
      <c r="M26" s="213">
        <v>1423</v>
      </c>
      <c r="N26" s="213"/>
      <c r="O26" s="213"/>
      <c r="P26" s="140">
        <v>66008211</v>
      </c>
      <c r="Q26" s="141"/>
      <c r="R26" s="141"/>
      <c r="S26" s="141"/>
      <c r="T26" s="211"/>
      <c r="U26" s="213">
        <v>1958</v>
      </c>
      <c r="V26" s="213"/>
      <c r="W26" s="213"/>
      <c r="X26" s="140">
        <v>38376040</v>
      </c>
      <c r="Y26" s="141"/>
      <c r="Z26" s="141"/>
      <c r="AA26" s="141"/>
      <c r="AB26" s="211"/>
    </row>
    <row r="27" spans="1:36" ht="27.75" customHeight="1" x14ac:dyDescent="0.15">
      <c r="A27" s="208" t="s">
        <v>32</v>
      </c>
      <c r="B27" s="209"/>
      <c r="C27" s="209"/>
      <c r="D27" s="210"/>
      <c r="E27" s="207">
        <v>83</v>
      </c>
      <c r="F27" s="207"/>
      <c r="G27" s="207"/>
      <c r="H27" s="168">
        <v>6222300</v>
      </c>
      <c r="I27" s="169"/>
      <c r="J27" s="169"/>
      <c r="K27" s="169"/>
      <c r="L27" s="170"/>
      <c r="M27" s="207">
        <v>86</v>
      </c>
      <c r="N27" s="207"/>
      <c r="O27" s="207"/>
      <c r="P27" s="168">
        <v>5547580</v>
      </c>
      <c r="Q27" s="169"/>
      <c r="R27" s="169"/>
      <c r="S27" s="169"/>
      <c r="T27" s="170"/>
      <c r="U27" s="207">
        <v>61</v>
      </c>
      <c r="V27" s="207"/>
      <c r="W27" s="207"/>
      <c r="X27" s="168">
        <v>1449160</v>
      </c>
      <c r="Y27" s="169"/>
      <c r="Z27" s="169"/>
      <c r="AA27" s="169"/>
      <c r="AB27" s="170"/>
    </row>
    <row r="28" spans="1:36" ht="27.75" customHeight="1" x14ac:dyDescent="0.15">
      <c r="A28" s="112" t="s">
        <v>19</v>
      </c>
      <c r="B28" s="112"/>
      <c r="C28" s="112"/>
      <c r="D28" s="112"/>
      <c r="E28" s="207">
        <v>642</v>
      </c>
      <c r="F28" s="207"/>
      <c r="G28" s="207"/>
      <c r="H28" s="168">
        <v>33255825</v>
      </c>
      <c r="I28" s="169"/>
      <c r="J28" s="169"/>
      <c r="K28" s="169"/>
      <c r="L28" s="170"/>
      <c r="M28" s="207">
        <v>788</v>
      </c>
      <c r="N28" s="207"/>
      <c r="O28" s="207"/>
      <c r="P28" s="168">
        <v>101112140</v>
      </c>
      <c r="Q28" s="169"/>
      <c r="R28" s="169"/>
      <c r="S28" s="169"/>
      <c r="T28" s="170"/>
      <c r="U28" s="207">
        <v>1127</v>
      </c>
      <c r="V28" s="207"/>
      <c r="W28" s="207"/>
      <c r="X28" s="168">
        <v>33875759</v>
      </c>
      <c r="Y28" s="169"/>
      <c r="Z28" s="169"/>
      <c r="AA28" s="169"/>
      <c r="AB28" s="170"/>
    </row>
    <row r="29" spans="1:36" ht="27.75" customHeight="1" x14ac:dyDescent="0.15">
      <c r="A29" s="222" t="s">
        <v>18</v>
      </c>
      <c r="B29" s="222"/>
      <c r="C29" s="222"/>
      <c r="D29" s="222"/>
      <c r="E29" s="223">
        <v>3011</v>
      </c>
      <c r="F29" s="223"/>
      <c r="G29" s="223"/>
      <c r="H29" s="116">
        <v>6393620</v>
      </c>
      <c r="I29" s="117"/>
      <c r="J29" s="117"/>
      <c r="K29" s="117"/>
      <c r="L29" s="217"/>
      <c r="M29" s="223">
        <v>3027</v>
      </c>
      <c r="N29" s="223"/>
      <c r="O29" s="223"/>
      <c r="P29" s="116">
        <v>6541430</v>
      </c>
      <c r="Q29" s="117"/>
      <c r="R29" s="117"/>
      <c r="S29" s="117"/>
      <c r="T29" s="217"/>
      <c r="U29" s="223">
        <v>923</v>
      </c>
      <c r="V29" s="223"/>
      <c r="W29" s="223"/>
      <c r="X29" s="116">
        <v>2504879</v>
      </c>
      <c r="Y29" s="117"/>
      <c r="Z29" s="117"/>
      <c r="AA29" s="117"/>
      <c r="AB29" s="217"/>
    </row>
    <row r="30" spans="1:36" ht="27.75" customHeight="1" thickBot="1" x14ac:dyDescent="0.2">
      <c r="A30" s="214" t="s">
        <v>33</v>
      </c>
      <c r="B30" s="215"/>
      <c r="C30" s="215"/>
      <c r="D30" s="216"/>
      <c r="E30" s="218" t="s">
        <v>68</v>
      </c>
      <c r="F30" s="218"/>
      <c r="G30" s="218"/>
      <c r="H30" s="219" t="s">
        <v>68</v>
      </c>
      <c r="I30" s="220"/>
      <c r="J30" s="220"/>
      <c r="K30" s="220"/>
      <c r="L30" s="221"/>
      <c r="M30" s="218" t="s">
        <v>61</v>
      </c>
      <c r="N30" s="218"/>
      <c r="O30" s="218"/>
      <c r="P30" s="219" t="s">
        <v>61</v>
      </c>
      <c r="Q30" s="220"/>
      <c r="R30" s="220"/>
      <c r="S30" s="220"/>
      <c r="T30" s="221"/>
      <c r="U30" s="218" t="s">
        <v>61</v>
      </c>
      <c r="V30" s="218"/>
      <c r="W30" s="218"/>
      <c r="X30" s="219" t="s">
        <v>61</v>
      </c>
      <c r="Y30" s="220"/>
      <c r="Z30" s="220"/>
      <c r="AA30" s="220"/>
      <c r="AB30" s="221"/>
    </row>
    <row r="31" spans="1:36" ht="27.75" customHeight="1" thickTop="1" x14ac:dyDescent="0.15">
      <c r="A31" s="149" t="s">
        <v>8</v>
      </c>
      <c r="B31" s="149"/>
      <c r="C31" s="149"/>
      <c r="D31" s="149"/>
      <c r="E31" s="150">
        <f>SUM(E26:G30)</f>
        <v>5177</v>
      </c>
      <c r="F31" s="150"/>
      <c r="G31" s="150"/>
      <c r="H31" s="189">
        <f>SUM(H26:L30)</f>
        <v>109418505</v>
      </c>
      <c r="I31" s="190"/>
      <c r="J31" s="190"/>
      <c r="K31" s="190"/>
      <c r="L31" s="191"/>
      <c r="M31" s="150">
        <f>SUM(M26:O30)</f>
        <v>5324</v>
      </c>
      <c r="N31" s="150"/>
      <c r="O31" s="150"/>
      <c r="P31" s="189">
        <f>SUM(P26:T30)</f>
        <v>179209361</v>
      </c>
      <c r="Q31" s="190"/>
      <c r="R31" s="190"/>
      <c r="S31" s="190"/>
      <c r="T31" s="191"/>
      <c r="U31" s="150">
        <f>SUM(U26:W30)</f>
        <v>4069</v>
      </c>
      <c r="V31" s="150"/>
      <c r="W31" s="150"/>
      <c r="X31" s="189">
        <f>SUM(X26:AB30)</f>
        <v>76205838</v>
      </c>
      <c r="Y31" s="190"/>
      <c r="Z31" s="190"/>
      <c r="AA31" s="190"/>
      <c r="AB31" s="191"/>
    </row>
  </sheetData>
  <mergeCells count="170">
    <mergeCell ref="A31:D31"/>
    <mergeCell ref="E31:G31"/>
    <mergeCell ref="M31:O31"/>
    <mergeCell ref="U31:W31"/>
    <mergeCell ref="A30:D30"/>
    <mergeCell ref="H29:L29"/>
    <mergeCell ref="P29:T29"/>
    <mergeCell ref="X29:AB29"/>
    <mergeCell ref="E30:G30"/>
    <mergeCell ref="H30:L30"/>
    <mergeCell ref="M30:O30"/>
    <mergeCell ref="P30:T30"/>
    <mergeCell ref="U30:W30"/>
    <mergeCell ref="X30:AB30"/>
    <mergeCell ref="H31:L31"/>
    <mergeCell ref="P31:T31"/>
    <mergeCell ref="X31:AB31"/>
    <mergeCell ref="A29:D29"/>
    <mergeCell ref="E29:G29"/>
    <mergeCell ref="M29:O29"/>
    <mergeCell ref="U29:W29"/>
    <mergeCell ref="A28:D28"/>
    <mergeCell ref="E28:G28"/>
    <mergeCell ref="M28:O28"/>
    <mergeCell ref="U28:W28"/>
    <mergeCell ref="A27:D27"/>
    <mergeCell ref="H26:L26"/>
    <mergeCell ref="P26:T26"/>
    <mergeCell ref="X26:AB26"/>
    <mergeCell ref="E27:G27"/>
    <mergeCell ref="H27:L27"/>
    <mergeCell ref="M27:O27"/>
    <mergeCell ref="P27:T27"/>
    <mergeCell ref="U27:W27"/>
    <mergeCell ref="X27:AB27"/>
    <mergeCell ref="H28:L28"/>
    <mergeCell ref="P28:T28"/>
    <mergeCell ref="X28:AB28"/>
    <mergeCell ref="A26:D26"/>
    <mergeCell ref="E26:G26"/>
    <mergeCell ref="M26:O26"/>
    <mergeCell ref="U26:W26"/>
    <mergeCell ref="A20:D20"/>
    <mergeCell ref="A24:D24"/>
    <mergeCell ref="E24:L24"/>
    <mergeCell ref="M24:T24"/>
    <mergeCell ref="U24:AB24"/>
    <mergeCell ref="A25:D25"/>
    <mergeCell ref="E25:G25"/>
    <mergeCell ref="M25:O25"/>
    <mergeCell ref="U25:W25"/>
    <mergeCell ref="H25:L25"/>
    <mergeCell ref="P25:T25"/>
    <mergeCell ref="X25:AB25"/>
    <mergeCell ref="Y22:AB22"/>
    <mergeCell ref="E20:J20"/>
    <mergeCell ref="K20:L20"/>
    <mergeCell ref="M20:R20"/>
    <mergeCell ref="S20:T20"/>
    <mergeCell ref="U20:Z20"/>
    <mergeCell ref="AA20:AB20"/>
    <mergeCell ref="A3:D3"/>
    <mergeCell ref="A4:D4"/>
    <mergeCell ref="E5:G5"/>
    <mergeCell ref="H5:J5"/>
    <mergeCell ref="K5:L5"/>
    <mergeCell ref="M5:O5"/>
    <mergeCell ref="E3:L3"/>
    <mergeCell ref="E4:G4"/>
    <mergeCell ref="H4:J4"/>
    <mergeCell ref="K4:L4"/>
    <mergeCell ref="Y1:AB1"/>
    <mergeCell ref="A6:D6"/>
    <mergeCell ref="E6:G6"/>
    <mergeCell ref="H6:J6"/>
    <mergeCell ref="K6:L6"/>
    <mergeCell ref="M6:O6"/>
    <mergeCell ref="P6:R6"/>
    <mergeCell ref="S6:T6"/>
    <mergeCell ref="U6:W6"/>
    <mergeCell ref="X6:Z6"/>
    <mergeCell ref="M3:T3"/>
    <mergeCell ref="M4:O4"/>
    <mergeCell ref="P4:R4"/>
    <mergeCell ref="S4:T4"/>
    <mergeCell ref="U3:AB3"/>
    <mergeCell ref="U4:W4"/>
    <mergeCell ref="X4:Z4"/>
    <mergeCell ref="AA4:AB4"/>
    <mergeCell ref="P5:R5"/>
    <mergeCell ref="S5:T5"/>
    <mergeCell ref="U5:W5"/>
    <mergeCell ref="X5:Z5"/>
    <mergeCell ref="AA5:AB5"/>
    <mergeCell ref="A5:D5"/>
    <mergeCell ref="AA6:AB6"/>
    <mergeCell ref="A7:D7"/>
    <mergeCell ref="E7:G7"/>
    <mergeCell ref="H7:J7"/>
    <mergeCell ref="K7:L7"/>
    <mergeCell ref="M7:O7"/>
    <mergeCell ref="P7:R7"/>
    <mergeCell ref="S7:T7"/>
    <mergeCell ref="U7:W7"/>
    <mergeCell ref="X7:Z7"/>
    <mergeCell ref="AA7:AB7"/>
    <mergeCell ref="Y10:AB10"/>
    <mergeCell ref="AA8:AB8"/>
    <mergeCell ref="A12:D12"/>
    <mergeCell ref="E12:L12"/>
    <mergeCell ref="M12:T12"/>
    <mergeCell ref="U12:AB12"/>
    <mergeCell ref="A13:D13"/>
    <mergeCell ref="K13:L13"/>
    <mergeCell ref="E14:J14"/>
    <mergeCell ref="K14:L14"/>
    <mergeCell ref="M14:R14"/>
    <mergeCell ref="S14:T14"/>
    <mergeCell ref="U14:Z14"/>
    <mergeCell ref="AA14:AB14"/>
    <mergeCell ref="A14:D14"/>
    <mergeCell ref="A8:D8"/>
    <mergeCell ref="E8:G8"/>
    <mergeCell ref="H8:J8"/>
    <mergeCell ref="K8:L8"/>
    <mergeCell ref="M8:O8"/>
    <mergeCell ref="P8:R8"/>
    <mergeCell ref="S8:T8"/>
    <mergeCell ref="U8:W8"/>
    <mergeCell ref="X8:Z8"/>
    <mergeCell ref="E13:J13"/>
    <mergeCell ref="M13:R13"/>
    <mergeCell ref="U13:Z13"/>
    <mergeCell ref="S13:T13"/>
    <mergeCell ref="AA13:AB13"/>
    <mergeCell ref="A17:D17"/>
    <mergeCell ref="A15:D15"/>
    <mergeCell ref="E17:J17"/>
    <mergeCell ref="K17:L17"/>
    <mergeCell ref="M17:R17"/>
    <mergeCell ref="S17:T17"/>
    <mergeCell ref="U17:Z17"/>
    <mergeCell ref="AA17:AB17"/>
    <mergeCell ref="A16:D16"/>
    <mergeCell ref="E16:J16"/>
    <mergeCell ref="K16:L16"/>
    <mergeCell ref="M16:R16"/>
    <mergeCell ref="S16:T16"/>
    <mergeCell ref="U16:Z16"/>
    <mergeCell ref="AA16:AB16"/>
    <mergeCell ref="AA18:AB18"/>
    <mergeCell ref="U15:Z15"/>
    <mergeCell ref="AA15:AB15"/>
    <mergeCell ref="E15:J15"/>
    <mergeCell ref="K15:L15"/>
    <mergeCell ref="M15:R15"/>
    <mergeCell ref="S15:T15"/>
    <mergeCell ref="A18:D18"/>
    <mergeCell ref="A19:D19"/>
    <mergeCell ref="AA19:AB19"/>
    <mergeCell ref="E18:J18"/>
    <mergeCell ref="E19:J19"/>
    <mergeCell ref="K19:L19"/>
    <mergeCell ref="M19:R19"/>
    <mergeCell ref="S19:T19"/>
    <mergeCell ref="U19:Z19"/>
    <mergeCell ref="K18:L18"/>
    <mergeCell ref="M18:R18"/>
    <mergeCell ref="S18:T18"/>
    <mergeCell ref="U18:Z18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scaleWithDoc="0">
    <oddFooter>&amp;C&amp;"ＭＳ 明朝,標準"－28－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H5" sqref="H5:L5"/>
    </sheetView>
  </sheetViews>
  <sheetFormatPr defaultRowHeight="13.5" x14ac:dyDescent="0.15"/>
  <cols>
    <col min="1" max="4" width="4.125" customWidth="1"/>
    <col min="5" max="28" width="2.875" customWidth="1"/>
    <col min="29" max="80" width="4.25" customWidth="1"/>
  </cols>
  <sheetData>
    <row r="1" spans="1:28" ht="17.25" x14ac:dyDescent="0.2">
      <c r="A1" s="1" t="s">
        <v>36</v>
      </c>
      <c r="X1" s="235" t="s">
        <v>7</v>
      </c>
      <c r="Y1" s="235"/>
      <c r="Z1" s="235"/>
      <c r="AA1" s="235"/>
      <c r="AB1" s="235"/>
    </row>
    <row r="2" spans="1:28" ht="6" customHeight="1" x14ac:dyDescent="0.2">
      <c r="A2" s="1"/>
      <c r="Y2" s="3"/>
      <c r="Z2" s="3"/>
      <c r="AA2" s="3"/>
      <c r="AB2" s="3"/>
    </row>
    <row r="3" spans="1:28" ht="28.5" customHeight="1" x14ac:dyDescent="0.15">
      <c r="A3" s="92" t="s">
        <v>15</v>
      </c>
      <c r="B3" s="93"/>
      <c r="C3" s="93"/>
      <c r="D3" s="94"/>
      <c r="E3" s="192" t="s">
        <v>78</v>
      </c>
      <c r="F3" s="193"/>
      <c r="G3" s="193"/>
      <c r="H3" s="193"/>
      <c r="I3" s="193"/>
      <c r="J3" s="193"/>
      <c r="K3" s="193"/>
      <c r="L3" s="194"/>
      <c r="M3" s="63" t="s">
        <v>67</v>
      </c>
      <c r="N3" s="63"/>
      <c r="O3" s="63"/>
      <c r="P3" s="63"/>
      <c r="Q3" s="63"/>
      <c r="R3" s="63"/>
      <c r="S3" s="63"/>
      <c r="T3" s="63"/>
      <c r="U3" s="63" t="s">
        <v>72</v>
      </c>
      <c r="V3" s="63"/>
      <c r="W3" s="63"/>
      <c r="X3" s="63"/>
      <c r="Y3" s="63"/>
      <c r="Z3" s="63"/>
      <c r="AA3" s="63"/>
      <c r="AB3" s="63"/>
    </row>
    <row r="4" spans="1:28" ht="28.5" customHeight="1" thickBot="1" x14ac:dyDescent="0.2">
      <c r="A4" s="95" t="s">
        <v>10</v>
      </c>
      <c r="B4" s="96"/>
      <c r="C4" s="96"/>
      <c r="D4" s="97"/>
      <c r="E4" s="196" t="s">
        <v>37</v>
      </c>
      <c r="F4" s="197"/>
      <c r="G4" s="198"/>
      <c r="H4" s="196" t="s">
        <v>38</v>
      </c>
      <c r="I4" s="197"/>
      <c r="J4" s="197"/>
      <c r="K4" s="197"/>
      <c r="L4" s="198"/>
      <c r="M4" s="196" t="s">
        <v>37</v>
      </c>
      <c r="N4" s="197"/>
      <c r="O4" s="198"/>
      <c r="P4" s="196" t="s">
        <v>38</v>
      </c>
      <c r="Q4" s="197"/>
      <c r="R4" s="197"/>
      <c r="S4" s="197"/>
      <c r="T4" s="198"/>
      <c r="U4" s="196" t="s">
        <v>37</v>
      </c>
      <c r="V4" s="197"/>
      <c r="W4" s="198"/>
      <c r="X4" s="196" t="s">
        <v>38</v>
      </c>
      <c r="Y4" s="197"/>
      <c r="Z4" s="197"/>
      <c r="AA4" s="197"/>
      <c r="AB4" s="198"/>
    </row>
    <row r="5" spans="1:28" ht="28.5" customHeight="1" thickTop="1" x14ac:dyDescent="0.15">
      <c r="A5" s="234" t="s">
        <v>40</v>
      </c>
      <c r="B5" s="234"/>
      <c r="C5" s="234"/>
      <c r="D5" s="234"/>
      <c r="E5" s="230">
        <v>887</v>
      </c>
      <c r="F5" s="231"/>
      <c r="G5" s="232"/>
      <c r="H5" s="230">
        <v>26865250</v>
      </c>
      <c r="I5" s="231"/>
      <c r="J5" s="231"/>
      <c r="K5" s="231"/>
      <c r="L5" s="232"/>
      <c r="M5" s="182">
        <v>1047</v>
      </c>
      <c r="N5" s="183"/>
      <c r="O5" s="184"/>
      <c r="P5" s="189">
        <v>31521180</v>
      </c>
      <c r="Q5" s="190"/>
      <c r="R5" s="190"/>
      <c r="S5" s="190"/>
      <c r="T5" s="191"/>
      <c r="U5" s="182">
        <v>1015</v>
      </c>
      <c r="V5" s="183"/>
      <c r="W5" s="184"/>
      <c r="X5" s="189">
        <v>29493490</v>
      </c>
      <c r="Y5" s="190"/>
      <c r="Z5" s="190"/>
      <c r="AA5" s="190"/>
      <c r="AB5" s="191"/>
    </row>
    <row r="6" spans="1:28" ht="28.5" customHeight="1" x14ac:dyDescent="0.15">
      <c r="A6" s="233" t="s">
        <v>39</v>
      </c>
      <c r="B6" s="233"/>
      <c r="C6" s="233"/>
      <c r="D6" s="233"/>
      <c r="E6" s="227">
        <v>257</v>
      </c>
      <c r="F6" s="228"/>
      <c r="G6" s="229"/>
      <c r="H6" s="227">
        <v>113941700</v>
      </c>
      <c r="I6" s="228"/>
      <c r="J6" s="228"/>
      <c r="K6" s="228"/>
      <c r="L6" s="229"/>
      <c r="M6" s="175">
        <v>246</v>
      </c>
      <c r="N6" s="176"/>
      <c r="O6" s="177"/>
      <c r="P6" s="168">
        <v>25486800</v>
      </c>
      <c r="Q6" s="169"/>
      <c r="R6" s="169"/>
      <c r="S6" s="169"/>
      <c r="T6" s="170"/>
      <c r="U6" s="175">
        <v>271</v>
      </c>
      <c r="V6" s="176"/>
      <c r="W6" s="177"/>
      <c r="X6" s="168">
        <v>23690720</v>
      </c>
      <c r="Y6" s="169"/>
      <c r="Z6" s="169"/>
      <c r="AA6" s="169"/>
      <c r="AB6" s="170"/>
    </row>
    <row r="7" spans="1:28" ht="28.5" customHeight="1" x14ac:dyDescent="0.15">
      <c r="A7" s="112" t="s">
        <v>19</v>
      </c>
      <c r="B7" s="112"/>
      <c r="C7" s="112"/>
      <c r="D7" s="112"/>
      <c r="E7" s="227">
        <v>269</v>
      </c>
      <c r="F7" s="228"/>
      <c r="G7" s="229"/>
      <c r="H7" s="227">
        <v>10654460</v>
      </c>
      <c r="I7" s="228"/>
      <c r="J7" s="228"/>
      <c r="K7" s="228"/>
      <c r="L7" s="229"/>
      <c r="M7" s="175">
        <v>425</v>
      </c>
      <c r="N7" s="176"/>
      <c r="O7" s="177"/>
      <c r="P7" s="168">
        <v>60733937</v>
      </c>
      <c r="Q7" s="169"/>
      <c r="R7" s="169"/>
      <c r="S7" s="169"/>
      <c r="T7" s="170"/>
      <c r="U7" s="175">
        <v>497</v>
      </c>
      <c r="V7" s="176"/>
      <c r="W7" s="177"/>
      <c r="X7" s="168">
        <v>7467638</v>
      </c>
      <c r="Y7" s="169"/>
      <c r="Z7" s="169"/>
      <c r="AA7" s="169"/>
      <c r="AB7" s="170"/>
    </row>
    <row r="8" spans="1:28" ht="28.5" customHeight="1" thickBot="1" x14ac:dyDescent="0.2">
      <c r="A8" s="113" t="s">
        <v>18</v>
      </c>
      <c r="B8" s="113"/>
      <c r="C8" s="113"/>
      <c r="D8" s="113"/>
      <c r="E8" s="224">
        <v>57</v>
      </c>
      <c r="F8" s="225"/>
      <c r="G8" s="226"/>
      <c r="H8" s="224">
        <v>232520</v>
      </c>
      <c r="I8" s="225"/>
      <c r="J8" s="225"/>
      <c r="K8" s="225"/>
      <c r="L8" s="226"/>
      <c r="M8" s="120">
        <v>50</v>
      </c>
      <c r="N8" s="121"/>
      <c r="O8" s="162"/>
      <c r="P8" s="118">
        <v>240920</v>
      </c>
      <c r="Q8" s="119"/>
      <c r="R8" s="119"/>
      <c r="S8" s="119"/>
      <c r="T8" s="157"/>
      <c r="U8" s="120">
        <v>10</v>
      </c>
      <c r="V8" s="121"/>
      <c r="W8" s="162"/>
      <c r="X8" s="118">
        <v>88920</v>
      </c>
      <c r="Y8" s="119"/>
      <c r="Z8" s="119"/>
      <c r="AA8" s="119"/>
      <c r="AB8" s="157"/>
    </row>
    <row r="9" spans="1:28" ht="28.5" customHeight="1" thickTop="1" x14ac:dyDescent="0.15">
      <c r="A9" s="149" t="s">
        <v>8</v>
      </c>
      <c r="B9" s="149"/>
      <c r="C9" s="149"/>
      <c r="D9" s="149"/>
      <c r="E9" s="182">
        <f>SUM(E5:G8)</f>
        <v>1470</v>
      </c>
      <c r="F9" s="183"/>
      <c r="G9" s="184"/>
      <c r="H9" s="182">
        <f>SUM(H5:L8)</f>
        <v>151693930</v>
      </c>
      <c r="I9" s="183"/>
      <c r="J9" s="183"/>
      <c r="K9" s="183"/>
      <c r="L9" s="184"/>
      <c r="M9" s="182">
        <f>SUM(M5:O8)</f>
        <v>1768</v>
      </c>
      <c r="N9" s="183"/>
      <c r="O9" s="184"/>
      <c r="P9" s="182">
        <f>SUM(P5:T8)</f>
        <v>117982837</v>
      </c>
      <c r="Q9" s="183"/>
      <c r="R9" s="183"/>
      <c r="S9" s="183"/>
      <c r="T9" s="184"/>
      <c r="U9" s="182">
        <f>SUM(U5:W8)</f>
        <v>1793</v>
      </c>
      <c r="V9" s="183"/>
      <c r="W9" s="184"/>
      <c r="X9" s="182">
        <f>SUM(X5:AB8)</f>
        <v>60740768</v>
      </c>
      <c r="Y9" s="183"/>
      <c r="Z9" s="183"/>
      <c r="AA9" s="183"/>
      <c r="AB9" s="184"/>
    </row>
    <row r="10" spans="1:28" ht="22.5" customHeight="1" x14ac:dyDescent="0.2">
      <c r="A10" s="1"/>
    </row>
  </sheetData>
  <mergeCells count="47">
    <mergeCell ref="U8:W8"/>
    <mergeCell ref="M6:O6"/>
    <mergeCell ref="X1:AB1"/>
    <mergeCell ref="H9:L9"/>
    <mergeCell ref="P9:T9"/>
    <mergeCell ref="X9:AB9"/>
    <mergeCell ref="U7:W7"/>
    <mergeCell ref="U9:W9"/>
    <mergeCell ref="M5:O5"/>
    <mergeCell ref="P7:T7"/>
    <mergeCell ref="X7:AB7"/>
    <mergeCell ref="P8:T8"/>
    <mergeCell ref="X8:AB8"/>
    <mergeCell ref="P6:T6"/>
    <mergeCell ref="U6:W6"/>
    <mergeCell ref="X6:AB6"/>
    <mergeCell ref="E6:G6"/>
    <mergeCell ref="H6:L6"/>
    <mergeCell ref="A5:D5"/>
    <mergeCell ref="E5:G5"/>
    <mergeCell ref="P5:T5"/>
    <mergeCell ref="X5:AB5"/>
    <mergeCell ref="A9:D9"/>
    <mergeCell ref="E9:G9"/>
    <mergeCell ref="M9:O9"/>
    <mergeCell ref="M4:O4"/>
    <mergeCell ref="A8:D8"/>
    <mergeCell ref="E8:G8"/>
    <mergeCell ref="M8:O8"/>
    <mergeCell ref="H8:L8"/>
    <mergeCell ref="U5:W5"/>
    <mergeCell ref="A7:D7"/>
    <mergeCell ref="E7:G7"/>
    <mergeCell ref="M7:O7"/>
    <mergeCell ref="H5:L5"/>
    <mergeCell ref="H7:L7"/>
    <mergeCell ref="A6:D6"/>
    <mergeCell ref="A3:D3"/>
    <mergeCell ref="E3:L3"/>
    <mergeCell ref="M3:T3"/>
    <mergeCell ref="A4:D4"/>
    <mergeCell ref="E4:G4"/>
    <mergeCell ref="U3:AB3"/>
    <mergeCell ref="P4:T4"/>
    <mergeCell ref="X4:AB4"/>
    <mergeCell ref="U4:W4"/>
    <mergeCell ref="H4:L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Footer>&amp;C&amp;"ＭＳ 明朝,標準"－29－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徴収率の推移</vt:lpstr>
      <vt:lpstr>収納種別実施状況</vt:lpstr>
      <vt:lpstr>口座・督促状・不納欠損額</vt:lpstr>
      <vt:lpstr>還付金</vt:lpstr>
      <vt:lpstr>口座・督促状・不納欠損額!Print_Area</vt:lpstr>
      <vt:lpstr>収納種別実施状況!Print_Area</vt:lpstr>
      <vt:lpstr>徴収率の推移!Print_Area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寝屋川市</dc:creator>
  <cp:lastModifiedBy>寝屋川市</cp:lastModifiedBy>
  <cp:lastPrinted>2021-03-12T03:12:19Z</cp:lastPrinted>
  <dcterms:created xsi:type="dcterms:W3CDTF">2018-11-14T01:02:23Z</dcterms:created>
  <dcterms:modified xsi:type="dcterms:W3CDTF">2021-03-23T07:32:16Z</dcterms:modified>
</cp:coreProperties>
</file>