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1作成用\1回目\HP用データ\エクセルデータ\"/>
    </mc:Choice>
  </mc:AlternateContent>
  <workbookProtection workbookAlgorithmName="SHA-512" workbookHashValue="K96u9QBhKCcA/jWZZr19qNqHWNeuP/CLfontiH47LKm7Kvhc7V9GXmlqQM+pwlNEnR6CHH/DSf90ijnRKTBvjQ==" workbookSaltValue="Oks4qVfZoFfOn64KD5CnAw==" workbookSpinCount="100000" lockStructure="1"/>
  <bookViews>
    <workbookView xWindow="7875" yWindow="-30" windowWidth="7290" windowHeight="9420"/>
  </bookViews>
  <sheets>
    <sheet name="P3一般会計予算決算額" sheetId="5" r:id="rId1"/>
    <sheet name="P4図3一般会計決算額の構成 " sheetId="7" r:id="rId2"/>
    <sheet name="Sheet1" sheetId="19" state="hidden" r:id="rId3"/>
  </sheets>
  <definedNames>
    <definedName name="_xlnm.Print_Area" localSheetId="0">P3一般会計予算決算額!$A$1:$J$55</definedName>
    <definedName name="_xlnm.Print_Area" localSheetId="1">'P4図3一般会計決算額の構成 '!$A$1:$K$59</definedName>
    <definedName name="_xlnm.Print_Area" localSheetId="2">Sheet1!$A$1:$H$43</definedName>
    <definedName name="Z_864D1787_017E_46EC_87DD_133AB530B48B_.wvu.PrintArea" localSheetId="0" hidden="1">P3一般会計予算決算額!$A$1:$J$55</definedName>
    <definedName name="Z_864D1787_017E_46EC_87DD_133AB530B48B_.wvu.PrintArea" localSheetId="1" hidden="1">'P4図3一般会計決算額の構成 '!$A$1:$K$61</definedName>
    <definedName name="Z_864D1787_017E_46EC_87DD_133AB530B48B_.wvu.Rows" localSheetId="0" hidden="1">P3一般会計予算決算額!$54:$54</definedName>
  </definedNames>
  <calcPr calcId="162913"/>
  <customWorkbookViews>
    <customWorkbookView name="寝屋川市 - 個人用ビュー" guid="{864D1787-017E-46EC-87DD-133AB530B48B}" mergeInterval="0" personalView="1" maximized="1" xWindow="-8" yWindow="-8" windowWidth="1382" windowHeight="744" activeSheetId="7"/>
  </customWorkbookViews>
</workbook>
</file>

<file path=xl/calcChain.xml><?xml version="1.0" encoding="utf-8"?>
<calcChain xmlns="http://schemas.openxmlformats.org/spreadsheetml/2006/main">
  <c r="C35" i="19" l="1"/>
  <c r="H32" i="5" l="1"/>
  <c r="B41" i="19" l="1"/>
  <c r="B40" i="19"/>
  <c r="B39" i="19"/>
  <c r="B38" i="19"/>
  <c r="B37" i="19"/>
  <c r="B36" i="19"/>
  <c r="B35" i="19"/>
  <c r="B34" i="19"/>
  <c r="B33" i="19"/>
  <c r="B32" i="19"/>
  <c r="B24" i="19"/>
  <c r="B23" i="19"/>
  <c r="B22" i="19"/>
  <c r="B21" i="19"/>
  <c r="F20" i="19"/>
  <c r="B20" i="19"/>
  <c r="F19" i="19"/>
  <c r="B19" i="19"/>
  <c r="A14" i="19"/>
  <c r="B42" i="19" l="1"/>
  <c r="C34" i="19" s="1"/>
  <c r="E21" i="19"/>
  <c r="J30" i="5"/>
  <c r="C36" i="19" l="1"/>
  <c r="C39" i="19"/>
  <c r="C38" i="19"/>
  <c r="C37" i="19"/>
  <c r="C40" i="19"/>
  <c r="C33" i="19"/>
  <c r="C32" i="19"/>
  <c r="G9" i="5"/>
  <c r="G36" i="5" s="1"/>
  <c r="H36" i="5" s="1"/>
  <c r="I9" i="5"/>
  <c r="B18" i="19" s="1"/>
  <c r="H9" i="5"/>
  <c r="G40" i="5"/>
  <c r="C40" i="5"/>
  <c r="I55" i="5"/>
  <c r="J55" i="5" s="1"/>
  <c r="J31" i="5"/>
  <c r="G55" i="5"/>
  <c r="H55" i="5" s="1"/>
  <c r="J43" i="5"/>
  <c r="J44" i="5"/>
  <c r="J45" i="5"/>
  <c r="J46" i="5"/>
  <c r="J47" i="5"/>
  <c r="J48" i="5"/>
  <c r="J49" i="5"/>
  <c r="J50" i="5"/>
  <c r="J51" i="5"/>
  <c r="J52" i="5"/>
  <c r="J53" i="5"/>
  <c r="J54" i="5"/>
  <c r="J4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2" i="5"/>
  <c r="J35" i="5"/>
  <c r="J33" i="5"/>
  <c r="J34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5" i="5"/>
  <c r="H33" i="5"/>
  <c r="H34" i="5"/>
  <c r="H43" i="5"/>
  <c r="H44" i="5"/>
  <c r="H45" i="5"/>
  <c r="H46" i="5"/>
  <c r="H47" i="5"/>
  <c r="H48" i="5"/>
  <c r="H49" i="5"/>
  <c r="H50" i="5"/>
  <c r="H51" i="5"/>
  <c r="H52" i="5"/>
  <c r="H53" i="5"/>
  <c r="H54" i="5"/>
  <c r="H42" i="5"/>
  <c r="C42" i="19" l="1"/>
  <c r="E18" i="19"/>
  <c r="E25" i="19" s="1"/>
  <c r="F25" i="19" s="1"/>
  <c r="B25" i="19"/>
  <c r="F18" i="19"/>
  <c r="I36" i="5"/>
  <c r="J36" i="5" s="1"/>
  <c r="J9" i="5"/>
  <c r="F21" i="19" l="1"/>
  <c r="C20" i="19"/>
  <c r="C22" i="19"/>
  <c r="C24" i="19"/>
  <c r="C21" i="19"/>
  <c r="C25" i="19"/>
  <c r="C23" i="19"/>
  <c r="C19" i="19"/>
  <c r="C18" i="19"/>
</calcChain>
</file>

<file path=xl/sharedStrings.xml><?xml version="1.0" encoding="utf-8"?>
<sst xmlns="http://schemas.openxmlformats.org/spreadsheetml/2006/main" count="110" uniqueCount="93">
  <si>
    <t>計</t>
  </si>
  <si>
    <t xml:space="preserve"> 　決　算　額</t>
  </si>
  <si>
    <t>決　算　額</t>
    <phoneticPr fontId="2"/>
  </si>
  <si>
    <t>自主財源</t>
    <rPh sb="0" eb="2">
      <t>ジシュ</t>
    </rPh>
    <rPh sb="2" eb="4">
      <t>ザイゲン</t>
    </rPh>
    <phoneticPr fontId="2"/>
  </si>
  <si>
    <t>諸収入</t>
    <phoneticPr fontId="2"/>
  </si>
  <si>
    <t>分担金等</t>
    <rPh sb="3" eb="4">
      <t>トウ</t>
    </rPh>
    <phoneticPr fontId="2"/>
  </si>
  <si>
    <t>依存財源</t>
    <rPh sb="0" eb="2">
      <t>イゾン</t>
    </rPh>
    <rPh sb="2" eb="4">
      <t>ザイゲン</t>
    </rPh>
    <phoneticPr fontId="2"/>
  </si>
  <si>
    <t>地方譲与税等</t>
    <rPh sb="5" eb="6">
      <t>トウ</t>
    </rPh>
    <phoneticPr fontId="2"/>
  </si>
  <si>
    <t>計</t>
    <rPh sb="0" eb="1">
      <t>ケイ</t>
    </rPh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</si>
  <si>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</si>
  <si>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</si>
  <si>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</si>
  <si>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</si>
  <si>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</si>
  <si>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</si>
  <si>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</si>
  <si>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</si>
  <si>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</si>
  <si>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</si>
  <si>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</si>
  <si>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</si>
  <si>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市税</t>
    <phoneticPr fontId="2"/>
  </si>
  <si>
    <t>固定資産税</t>
    <phoneticPr fontId="2"/>
  </si>
  <si>
    <t>軽自動車税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</si>
  <si>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</si>
  <si>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</si>
  <si>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</si>
  <si>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</si>
  <si>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</si>
  <si>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</si>
  <si>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</si>
  <si>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</si>
  <si>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</si>
  <si>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</si>
  <si>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</si>
  <si>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</si>
  <si>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</si>
  <si>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</si>
  <si>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</si>
  <si>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</si>
  <si>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予　算　額</t>
    <phoneticPr fontId="2"/>
  </si>
  <si>
    <t xml:space="preserve">市民税 </t>
    <phoneticPr fontId="2"/>
  </si>
  <si>
    <t xml:space="preserve">特別土地保有税 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</si>
  <si>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</si>
  <si>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</si>
  <si>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款　　　別</t>
    <phoneticPr fontId="2"/>
  </si>
  <si>
    <t>寄附金</t>
    <rPh sb="0" eb="2">
      <t>キフ</t>
    </rPh>
    <phoneticPr fontId="2"/>
  </si>
  <si>
    <t>市たばこ税</t>
    <rPh sb="0" eb="1">
      <t>シ</t>
    </rPh>
    <phoneticPr fontId="2"/>
  </si>
  <si>
    <t xml:space="preserve">入湯税 </t>
    <rPh sb="0" eb="1">
      <t>ニュウ</t>
    </rPh>
    <rPh sb="1" eb="2">
      <t>ユ</t>
    </rPh>
    <phoneticPr fontId="2"/>
  </si>
  <si>
    <t>都市計画税</t>
    <rPh sb="0" eb="1">
      <t>ト</t>
    </rPh>
    <rPh sb="1" eb="2">
      <t>シ</t>
    </rPh>
    <rPh sb="2" eb="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</si>
  <si>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</si>
  <si>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t>款 別</t>
    <phoneticPr fontId="2"/>
  </si>
  <si>
    <t>決　算　額</t>
    <phoneticPr fontId="2"/>
  </si>
  <si>
    <t>構成比</t>
    <phoneticPr fontId="2"/>
  </si>
  <si>
    <t>市税</t>
    <phoneticPr fontId="2"/>
  </si>
  <si>
    <t>府支出金</t>
    <phoneticPr fontId="2"/>
  </si>
  <si>
    <t>地方交付税</t>
    <phoneticPr fontId="2"/>
  </si>
  <si>
    <t>国庫支出金</t>
    <phoneticPr fontId="2"/>
  </si>
  <si>
    <t>款　別</t>
    <phoneticPr fontId="2"/>
  </si>
  <si>
    <t>構成比</t>
    <phoneticPr fontId="2"/>
  </si>
  <si>
    <t>繰上充用金</t>
    <rPh sb="0" eb="2">
      <t>クリア</t>
    </rPh>
    <rPh sb="2" eb="4">
      <t>ジュウヨウ</t>
    </rPh>
    <rPh sb="4" eb="5">
      <t>キン</t>
    </rPh>
    <phoneticPr fontId="2"/>
  </si>
  <si>
    <t>議会費</t>
  </si>
  <si>
    <t>総務費</t>
  </si>
  <si>
    <t>民生費</t>
  </si>
  <si>
    <t>衛生費</t>
  </si>
  <si>
    <t>産業経済費</t>
  </si>
  <si>
    <t>土木費</t>
  </si>
  <si>
    <t>消防費</t>
  </si>
  <si>
    <t>教育費</t>
  </si>
  <si>
    <t>公債費</t>
  </si>
  <si>
    <t>諸支出金</t>
  </si>
  <si>
    <t>（注）円グラフの項目等の数値は、直接入力する（％は自動的に表示される）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6" eb="18">
      <t>チョクセツ</t>
    </rPh>
    <rPh sb="18" eb="20">
      <t>ニュウリョク</t>
    </rPh>
    <rPh sb="25" eb="28">
      <t>ジドウテキ</t>
    </rPh>
    <rPh sb="29" eb="31">
      <t>ヒョウジ</t>
    </rPh>
    <phoneticPr fontId="2"/>
  </si>
  <si>
    <t>（注）円グラフの項目等の数値・％は直接入力する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7" eb="19">
      <t>チョクセツ</t>
    </rPh>
    <rPh sb="19" eb="21">
      <t>ニュウリョク</t>
    </rPh>
    <phoneticPr fontId="2"/>
  </si>
  <si>
    <t>☆記入方法</t>
    <rPh sb="1" eb="3">
      <t>キニュウ</t>
    </rPh>
    <rPh sb="3" eb="5">
      <t>ホウホウ</t>
    </rPh>
    <phoneticPr fontId="2"/>
  </si>
  <si>
    <t>構成比はデータの調整をする必要があるので注意する。</t>
    <rPh sb="0" eb="3">
      <t>コウセイヒ</t>
    </rPh>
    <rPh sb="8" eb="10">
      <t>チョウセイ</t>
    </rPh>
    <rPh sb="13" eb="15">
      <t>ヒツヨウ</t>
    </rPh>
    <rPh sb="20" eb="22">
      <t>チュウイ</t>
    </rPh>
    <phoneticPr fontId="2"/>
  </si>
  <si>
    <t>円グラフのデータ（歳入・歳出）の数値は値をひっぱってくるので、記入は不要だが、</t>
    <rPh sb="0" eb="1">
      <t>エン</t>
    </rPh>
    <rPh sb="9" eb="11">
      <t>サイニュウ</t>
    </rPh>
    <rPh sb="12" eb="14">
      <t>サイシュツ</t>
    </rPh>
    <rPh sb="16" eb="18">
      <t>スウチ</t>
    </rPh>
    <rPh sb="19" eb="20">
      <t>アタイ</t>
    </rPh>
    <rPh sb="31" eb="33">
      <t>キニュウ</t>
    </rPh>
    <rPh sb="34" eb="36">
      <t>フヨウ</t>
    </rPh>
    <phoneticPr fontId="2"/>
  </si>
  <si>
    <t>歳入のグラフは自動的に作成されるが、項目名・数値・％は直接入力すること。</t>
    <rPh sb="0" eb="2">
      <t>サイニュウ</t>
    </rPh>
    <rPh sb="7" eb="10">
      <t>ジドウテキ</t>
    </rPh>
    <rPh sb="11" eb="13">
      <t>サクセイ</t>
    </rPh>
    <rPh sb="18" eb="20">
      <t>コウモク</t>
    </rPh>
    <rPh sb="20" eb="21">
      <t>メイ</t>
    </rPh>
    <rPh sb="22" eb="24">
      <t>スウチ</t>
    </rPh>
    <rPh sb="27" eb="29">
      <t>チョクセツ</t>
    </rPh>
    <rPh sb="29" eb="31">
      <t>ニュウリョク</t>
    </rPh>
    <phoneticPr fontId="2"/>
  </si>
  <si>
    <t>歳出のグラフも自動的に作成されるが、数値・％は直接入力すること（項目名は自動的にでる）。</t>
    <rPh sb="0" eb="2">
      <t>サイシュツ</t>
    </rPh>
    <rPh sb="7" eb="10">
      <t>ジドウテキ</t>
    </rPh>
    <rPh sb="11" eb="13">
      <t>サクセイ</t>
    </rPh>
    <rPh sb="18" eb="20">
      <t>スウチ</t>
    </rPh>
    <rPh sb="23" eb="25">
      <t>チョクセツ</t>
    </rPh>
    <rPh sb="25" eb="27">
      <t>ニュウリョク</t>
    </rPh>
    <rPh sb="32" eb="34">
      <t>コウモク</t>
    </rPh>
    <rPh sb="34" eb="35">
      <t>メイ</t>
    </rPh>
    <rPh sb="36" eb="39">
      <t>ジドウテキ</t>
    </rPh>
    <phoneticPr fontId="2"/>
  </si>
  <si>
    <t>歳入円グラフ用データ（入力不要、構成比は調整が必要な場合があるので注意）</t>
    <rPh sb="0" eb="2">
      <t>サイニュウ</t>
    </rPh>
    <rPh sb="2" eb="3">
      <t>エン</t>
    </rPh>
    <rPh sb="6" eb="7">
      <t>ヨウ</t>
    </rPh>
    <rPh sb="11" eb="13">
      <t>ニュウリョク</t>
    </rPh>
    <rPh sb="13" eb="15">
      <t>フヨウ</t>
    </rPh>
    <rPh sb="16" eb="19">
      <t>コウセイヒ</t>
    </rPh>
    <rPh sb="20" eb="22">
      <t>チョウセイ</t>
    </rPh>
    <rPh sb="23" eb="25">
      <t>ヒツヨウ</t>
    </rPh>
    <rPh sb="26" eb="28">
      <t>バアイ</t>
    </rPh>
    <rPh sb="33" eb="35">
      <t>チュウイ</t>
    </rPh>
    <phoneticPr fontId="2"/>
  </si>
  <si>
    <t>歳出円グラフ用データ（入力不要、構成比は調整が必要な場合があるので注意）</t>
    <rPh sb="0" eb="2">
      <t>サイシュツ</t>
    </rPh>
    <rPh sb="2" eb="3">
      <t>エン</t>
    </rPh>
    <rPh sb="6" eb="7">
      <t>ヨウ</t>
    </rPh>
    <phoneticPr fontId="2"/>
  </si>
  <si>
    <t>前年度比</t>
    <rPh sb="0" eb="4">
      <t>ゼンネンドヒ</t>
    </rPh>
    <phoneticPr fontId="2"/>
  </si>
  <si>
    <t>決　算　額</t>
    <phoneticPr fontId="2"/>
  </si>
  <si>
    <t>予　算　額</t>
    <phoneticPr fontId="2"/>
  </si>
  <si>
    <t>１　一般会計予算額及び決算額</t>
    <rPh sb="8" eb="9">
      <t>ガク</t>
    </rPh>
    <phoneticPr fontId="2"/>
  </si>
  <si>
    <t>（１) 歳入</t>
    <rPh sb="4" eb="6">
      <t>サイニュウ</t>
    </rPh>
    <phoneticPr fontId="2"/>
  </si>
  <si>
    <t>（２） 歳出</t>
    <rPh sb="4" eb="6">
      <t>サイシュツ</t>
    </rPh>
    <phoneticPr fontId="2"/>
  </si>
  <si>
    <r>
      <t>Ⅱ</t>
    </r>
    <r>
      <rPr>
        <b/>
        <u/>
        <sz val="18"/>
        <rFont val="ＭＳ ゴシック"/>
        <family val="3"/>
        <charset val="128"/>
      </rPr>
      <t>　市の財政</t>
    </r>
    <rPh sb="2" eb="3">
      <t>シ</t>
    </rPh>
    <rPh sb="4" eb="6">
      <t>ザイセイ</t>
    </rPh>
    <phoneticPr fontId="6"/>
  </si>
  <si>
    <t>予　算　額</t>
  </si>
  <si>
    <t>決　算　額</t>
  </si>
  <si>
    <t>29年度</t>
    <rPh sb="2" eb="4">
      <t>ネンド</t>
    </rPh>
    <phoneticPr fontId="2"/>
  </si>
  <si>
    <t>30年度</t>
    <rPh sb="2" eb="4">
      <t>ネンド</t>
    </rPh>
    <phoneticPr fontId="2"/>
  </si>
  <si>
    <t>←データの調整のため（構成比の合計を100にするため)、</t>
    <rPh sb="5" eb="7">
      <t>チョウセイ</t>
    </rPh>
    <rPh sb="11" eb="13">
      <t>コウセイ</t>
    </rPh>
    <rPh sb="13" eb="14">
      <t>ヒ</t>
    </rPh>
    <rPh sb="15" eb="17">
      <t>ゴウケイ</t>
    </rPh>
    <phoneticPr fontId="2"/>
  </si>
  <si>
    <t>式を削除して直接データを入力している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</si>
</sst>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_ "/>
    <numFmt numFmtId="178" formatCode="#,##0.0_);[Red]\(#,##0.0\)"/>
    <numFmt numFmtId="179" formatCode="#,##0.0;&quot;△ &quot;#,##0.0"/>
    <numFmt numFmtId="180" formatCode="#,##0;&quot;△ &quot;#,##0"/>
    <numFmt numFmtId="181" formatCode="0.0;&quot;△ &quot;0.0"/>
  </numFmts>
  <fonts count="19" x14ac:knownFonts="1"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13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3" fillId="0" borderId="0" xfId="1" applyFont="1"/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distributed" vertical="center"/>
    </xf>
    <xf numFmtId="0" fontId="4" fillId="0" borderId="1" xfId="1" applyFont="1" applyFill="1" applyBorder="1" applyAlignment="1" applyProtection="1">
      <alignment horizontal="distributed" vertical="center"/>
    </xf>
    <xf numFmtId="176" fontId="4" fillId="0" borderId="6" xfId="1" quotePrefix="1" applyNumberFormat="1" applyFont="1" applyFill="1" applyBorder="1" applyAlignment="1" applyProtection="1"/>
    <xf numFmtId="177" fontId="4" fillId="0" borderId="7" xfId="1" quotePrefix="1" applyNumberFormat="1" applyFont="1" applyFill="1" applyBorder="1" applyAlignment="1" applyProtection="1"/>
    <xf numFmtId="0" fontId="4" fillId="0" borderId="0" xfId="1" applyFont="1" applyFill="1" applyBorder="1" applyAlignment="1" applyProtection="1">
      <alignment horizontal="center" vertical="center"/>
    </xf>
    <xf numFmtId="177" fontId="4" fillId="0" borderId="0" xfId="1" quotePrefix="1" applyNumberFormat="1" applyFont="1" applyFill="1" applyBorder="1" applyAlignment="1" applyProtection="1"/>
    <xf numFmtId="0" fontId="3" fillId="0" borderId="9" xfId="1" applyFont="1" applyBorder="1"/>
    <xf numFmtId="176" fontId="3" fillId="0" borderId="5" xfId="1" applyNumberFormat="1" applyFont="1" applyBorder="1"/>
    <xf numFmtId="0" fontId="3" fillId="0" borderId="11" xfId="1" applyFont="1" applyBorder="1"/>
    <xf numFmtId="176" fontId="3" fillId="0" borderId="6" xfId="1" applyNumberFormat="1" applyFont="1" applyBorder="1"/>
    <xf numFmtId="178" fontId="3" fillId="0" borderId="12" xfId="1" applyNumberFormat="1" applyFont="1" applyBorder="1"/>
    <xf numFmtId="0" fontId="3" fillId="0" borderId="0" xfId="2" applyFont="1"/>
    <xf numFmtId="0" fontId="4" fillId="0" borderId="0" xfId="2" applyFont="1" applyFill="1" applyBorder="1" applyAlignment="1" applyProtection="1"/>
    <xf numFmtId="176" fontId="4" fillId="2" borderId="5" xfId="1" quotePrefix="1" applyNumberFormat="1" applyFont="1" applyFill="1" applyBorder="1" applyAlignment="1" applyProtection="1"/>
    <xf numFmtId="178" fontId="3" fillId="0" borderId="10" xfId="1" applyNumberFormat="1" applyFont="1" applyFill="1" applyBorder="1"/>
    <xf numFmtId="0" fontId="5" fillId="0" borderId="0" xfId="2" applyFont="1" applyFill="1" applyBorder="1" applyAlignment="1" applyProtection="1"/>
    <xf numFmtId="0" fontId="7" fillId="0" borderId="0" xfId="3" applyFont="1"/>
    <xf numFmtId="177" fontId="10" fillId="0" borderId="0" xfId="1" quotePrefix="1" applyNumberFormat="1" applyFont="1" applyFill="1" applyBorder="1" applyAlignment="1" applyProtection="1"/>
    <xf numFmtId="177" fontId="10" fillId="0" borderId="0" xfId="1" quotePrefix="1" applyNumberFormat="1" applyFont="1" applyFill="1" applyBorder="1" applyAlignment="1" applyProtection="1">
      <alignment vertical="center"/>
    </xf>
    <xf numFmtId="0" fontId="4" fillId="0" borderId="0" xfId="1" quotePrefix="1" applyFont="1" applyFill="1" applyBorder="1" applyAlignment="1" applyProtection="1">
      <alignment vertical="center"/>
    </xf>
    <xf numFmtId="177" fontId="4" fillId="0" borderId="0" xfId="1" quotePrefix="1" applyNumberFormat="1" applyFont="1" applyFill="1" applyBorder="1" applyAlignment="1" applyProtection="1">
      <alignment vertical="center"/>
    </xf>
    <xf numFmtId="177" fontId="4" fillId="0" borderId="2" xfId="1" quotePrefix="1" applyNumberFormat="1" applyFont="1" applyFill="1" applyBorder="1" applyAlignment="1" applyProtection="1"/>
    <xf numFmtId="177" fontId="4" fillId="0" borderId="5" xfId="1" quotePrefix="1" applyNumberFormat="1" applyFont="1" applyFill="1" applyBorder="1" applyAlignment="1" applyProtection="1"/>
    <xf numFmtId="177" fontId="4" fillId="0" borderId="8" xfId="1" quotePrefix="1" applyNumberFormat="1" applyFont="1" applyFill="1" applyBorder="1" applyAlignment="1" applyProtection="1"/>
    <xf numFmtId="177" fontId="9" fillId="0" borderId="0" xfId="1" applyNumberFormat="1" applyFont="1" applyFill="1" applyBorder="1" applyAlignment="1" applyProtection="1"/>
    <xf numFmtId="0" fontId="4" fillId="0" borderId="6" xfId="1" quotePrefix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/>
    </xf>
    <xf numFmtId="0" fontId="11" fillId="0" borderId="0" xfId="2" applyFont="1"/>
    <xf numFmtId="176" fontId="4" fillId="0" borderId="0" xfId="2" applyNumberFormat="1" applyFont="1" applyFill="1" applyBorder="1" applyAlignment="1" applyProtection="1"/>
    <xf numFmtId="0" fontId="12" fillId="0" borderId="0" xfId="1" applyFont="1" applyFill="1" applyBorder="1" applyAlignment="1" applyProtection="1"/>
    <xf numFmtId="176" fontId="4" fillId="3" borderId="5" xfId="1" applyNumberFormat="1" applyFont="1" applyFill="1" applyBorder="1" applyAlignment="1" applyProtection="1"/>
    <xf numFmtId="176" fontId="4" fillId="4" borderId="2" xfId="1" quotePrefix="1" applyNumberFormat="1" applyFont="1" applyFill="1" applyBorder="1" applyAlignment="1" applyProtection="1"/>
    <xf numFmtId="176" fontId="4" fillId="5" borderId="5" xfId="1" quotePrefix="1" applyNumberFormat="1" applyFont="1" applyFill="1" applyBorder="1" applyAlignment="1" applyProtection="1"/>
    <xf numFmtId="176" fontId="4" fillId="6" borderId="5" xfId="1" applyNumberFormat="1" applyFont="1" applyFill="1" applyBorder="1" applyAlignment="1" applyProtection="1"/>
    <xf numFmtId="176" fontId="4" fillId="7" borderId="5" xfId="1" quotePrefix="1" applyNumberFormat="1" applyFont="1" applyFill="1" applyBorder="1" applyAlignment="1" applyProtection="1"/>
    <xf numFmtId="176" fontId="4" fillId="8" borderId="5" xfId="1" applyNumberFormat="1" applyFont="1" applyFill="1" applyBorder="1" applyAlignment="1" applyProtection="1"/>
    <xf numFmtId="0" fontId="13" fillId="0" borderId="0" xfId="1" applyFont="1" applyFill="1" applyBorder="1" applyAlignment="1" applyProtection="1"/>
    <xf numFmtId="176" fontId="3" fillId="0" borderId="0" xfId="2" applyNumberFormat="1" applyFont="1"/>
    <xf numFmtId="0" fontId="14" fillId="0" borderId="0" xfId="2" applyFont="1"/>
    <xf numFmtId="0" fontId="14" fillId="0" borderId="0" xfId="1" applyFont="1"/>
    <xf numFmtId="0" fontId="14" fillId="0" borderId="0" xfId="2" applyFont="1" applyFill="1" applyBorder="1" applyAlignment="1" applyProtection="1"/>
    <xf numFmtId="181" fontId="4" fillId="0" borderId="0" xfId="2" applyNumberFormat="1" applyFont="1" applyFill="1" applyBorder="1" applyAlignment="1" applyProtection="1"/>
    <xf numFmtId="0" fontId="3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15" fillId="0" borderId="30" xfId="2" applyFont="1" applyFill="1" applyBorder="1" applyAlignment="1" applyProtection="1">
      <alignment horizontal="center" vertical="center"/>
    </xf>
    <xf numFmtId="0" fontId="15" fillId="0" borderId="31" xfId="2" applyFont="1" applyFill="1" applyBorder="1" applyAlignment="1" applyProtection="1">
      <alignment horizontal="center" vertical="center"/>
    </xf>
    <xf numFmtId="0" fontId="15" fillId="0" borderId="22" xfId="2" applyFont="1" applyFill="1" applyBorder="1" applyAlignment="1" applyProtection="1">
      <alignment horizontal="center" vertical="center"/>
    </xf>
    <xf numFmtId="0" fontId="15" fillId="0" borderId="25" xfId="2" applyFont="1" applyFill="1" applyBorder="1" applyAlignment="1" applyProtection="1">
      <alignment horizontal="center" vertical="center"/>
    </xf>
    <xf numFmtId="0" fontId="11" fillId="0" borderId="0" xfId="2" applyFont="1" applyAlignment="1">
      <alignment horizontal="left"/>
    </xf>
    <xf numFmtId="180" fontId="4" fillId="9" borderId="32" xfId="2" quotePrefix="1" applyNumberFormat="1" applyFont="1" applyFill="1" applyBorder="1" applyAlignment="1" applyProtection="1"/>
    <xf numFmtId="180" fontId="4" fillId="9" borderId="36" xfId="2" quotePrefix="1" applyNumberFormat="1" applyFont="1" applyFill="1" applyBorder="1" applyAlignment="1" applyProtection="1"/>
    <xf numFmtId="180" fontId="4" fillId="9" borderId="33" xfId="2" quotePrefix="1" applyNumberFormat="1" applyFont="1" applyFill="1" applyBorder="1" applyAlignment="1" applyProtection="1"/>
    <xf numFmtId="180" fontId="4" fillId="9" borderId="35" xfId="2" quotePrefix="1" applyNumberFormat="1" applyFont="1" applyFill="1" applyBorder="1" applyAlignment="1" applyProtection="1"/>
    <xf numFmtId="180" fontId="4" fillId="9" borderId="34" xfId="2" quotePrefix="1" applyNumberFormat="1" applyFont="1" applyFill="1" applyBorder="1" applyAlignment="1" applyProtection="1"/>
    <xf numFmtId="180" fontId="4" fillId="9" borderId="21" xfId="2" quotePrefix="1" applyNumberFormat="1" applyFont="1" applyFill="1" applyBorder="1" applyAlignment="1" applyProtection="1"/>
    <xf numFmtId="180" fontId="4" fillId="9" borderId="18" xfId="2" quotePrefix="1" applyNumberFormat="1" applyFont="1" applyFill="1" applyBorder="1" applyAlignment="1" applyProtection="1">
      <alignment vertical="center"/>
    </xf>
    <xf numFmtId="180" fontId="4" fillId="9" borderId="19" xfId="2" quotePrefix="1" applyNumberFormat="1" applyFont="1" applyFill="1" applyBorder="1" applyAlignment="1" applyProtection="1">
      <alignment vertical="center"/>
    </xf>
    <xf numFmtId="181" fontId="4" fillId="9" borderId="20" xfId="2" quotePrefix="1" applyNumberFormat="1" applyFont="1" applyFill="1" applyBorder="1" applyAlignment="1" applyProtection="1"/>
    <xf numFmtId="181" fontId="4" fillId="9" borderId="36" xfId="2" quotePrefix="1" applyNumberFormat="1" applyFont="1" applyFill="1" applyBorder="1" applyAlignment="1" applyProtection="1"/>
    <xf numFmtId="181" fontId="4" fillId="9" borderId="37" xfId="2" quotePrefix="1" applyNumberFormat="1" applyFont="1" applyFill="1" applyBorder="1" applyAlignment="1" applyProtection="1"/>
    <xf numFmtId="181" fontId="4" fillId="9" borderId="35" xfId="2" quotePrefix="1" applyNumberFormat="1" applyFont="1" applyFill="1" applyBorder="1" applyAlignment="1" applyProtection="1"/>
    <xf numFmtId="181" fontId="4" fillId="9" borderId="26" xfId="2" quotePrefix="1" applyNumberFormat="1" applyFont="1" applyFill="1" applyBorder="1" applyAlignment="1" applyProtection="1"/>
    <xf numFmtId="181" fontId="4" fillId="9" borderId="21" xfId="2" quotePrefix="1" applyNumberFormat="1" applyFont="1" applyFill="1" applyBorder="1" applyAlignment="1" applyProtection="1"/>
    <xf numFmtId="180" fontId="4" fillId="9" borderId="18" xfId="2" quotePrefix="1" applyNumberFormat="1" applyFont="1" applyFill="1" applyBorder="1" applyAlignment="1" applyProtection="1"/>
    <xf numFmtId="181" fontId="4" fillId="9" borderId="38" xfId="2" quotePrefix="1" applyNumberFormat="1" applyFont="1" applyFill="1" applyBorder="1" applyAlignment="1" applyProtection="1"/>
    <xf numFmtId="180" fontId="4" fillId="9" borderId="19" xfId="2" quotePrefix="1" applyNumberFormat="1" applyFont="1" applyFill="1" applyBorder="1" applyAlignment="1" applyProtection="1"/>
    <xf numFmtId="181" fontId="4" fillId="9" borderId="19" xfId="2" applyNumberFormat="1" applyFont="1" applyFill="1" applyBorder="1" applyAlignment="1" applyProtection="1"/>
    <xf numFmtId="181" fontId="4" fillId="9" borderId="38" xfId="2" quotePrefix="1" applyNumberFormat="1" applyFont="1" applyFill="1" applyBorder="1" applyAlignment="1" applyProtection="1">
      <alignment vertical="center"/>
    </xf>
    <xf numFmtId="181" fontId="4" fillId="9" borderId="19" xfId="2" quotePrefix="1" applyNumberFormat="1" applyFont="1" applyFill="1" applyBorder="1" applyAlignment="1" applyProtection="1">
      <alignment vertical="center"/>
    </xf>
    <xf numFmtId="0" fontId="16" fillId="0" borderId="0" xfId="0" applyFont="1"/>
    <xf numFmtId="180" fontId="3" fillId="2" borderId="33" xfId="2" quotePrefix="1" applyNumberFormat="1" applyFont="1" applyFill="1" applyBorder="1" applyAlignment="1" applyProtection="1">
      <protection locked="0"/>
    </xf>
    <xf numFmtId="180" fontId="3" fillId="2" borderId="34" xfId="2" quotePrefix="1" applyNumberFormat="1" applyFont="1" applyFill="1" applyBorder="1" applyAlignment="1" applyProtection="1">
      <protection locked="0"/>
    </xf>
    <xf numFmtId="179" fontId="3" fillId="0" borderId="20" xfId="2" quotePrefix="1" applyNumberFormat="1" applyFont="1" applyFill="1" applyBorder="1" applyAlignment="1" applyProtection="1"/>
    <xf numFmtId="180" fontId="3" fillId="2" borderId="32" xfId="2" quotePrefix="1" applyNumberFormat="1" applyFont="1" applyFill="1" applyBorder="1" applyAlignment="1" applyProtection="1">
      <protection locked="0"/>
    </xf>
    <xf numFmtId="180" fontId="3" fillId="0" borderId="18" xfId="2" quotePrefix="1" applyNumberFormat="1" applyFont="1" applyFill="1" applyBorder="1" applyAlignment="1" applyProtection="1">
      <alignment vertical="center"/>
    </xf>
    <xf numFmtId="181" fontId="3" fillId="0" borderId="20" xfId="2" quotePrefix="1" applyNumberFormat="1" applyFont="1" applyFill="1" applyBorder="1" applyAlignment="1" applyProtection="1"/>
    <xf numFmtId="180" fontId="3" fillId="2" borderId="36" xfId="2" quotePrefix="1" applyNumberFormat="1" applyFont="1" applyFill="1" applyBorder="1" applyAlignment="1" applyProtection="1">
      <alignment horizontal="right"/>
      <protection locked="0"/>
    </xf>
    <xf numFmtId="180" fontId="3" fillId="2" borderId="35" xfId="2" quotePrefix="1" applyNumberFormat="1" applyFont="1" applyFill="1" applyBorder="1" applyAlignment="1" applyProtection="1">
      <alignment horizontal="right"/>
      <protection locked="0"/>
    </xf>
    <xf numFmtId="181" fontId="3" fillId="0" borderId="26" xfId="2" quotePrefix="1" applyNumberFormat="1" applyFont="1" applyFill="1" applyBorder="1" applyAlignment="1" applyProtection="1"/>
    <xf numFmtId="180" fontId="3" fillId="2" borderId="21" xfId="2" quotePrefix="1" applyNumberFormat="1" applyFont="1" applyFill="1" applyBorder="1" applyAlignment="1" applyProtection="1">
      <alignment horizontal="right"/>
      <protection locked="0"/>
    </xf>
    <xf numFmtId="180" fontId="3" fillId="0" borderId="19" xfId="2" quotePrefix="1" applyNumberFormat="1" applyFont="1" applyFill="1" applyBorder="1" applyAlignment="1" applyProtection="1">
      <alignment horizontal="right" vertical="center"/>
    </xf>
    <xf numFmtId="0" fontId="17" fillId="0" borderId="0" xfId="2" applyFont="1" applyAlignment="1">
      <alignment horizontal="left"/>
    </xf>
    <xf numFmtId="0" fontId="17" fillId="0" borderId="0" xfId="2" applyFont="1"/>
    <xf numFmtId="0" fontId="3" fillId="0" borderId="63" xfId="2" applyFont="1" applyBorder="1"/>
    <xf numFmtId="0" fontId="4" fillId="0" borderId="15" xfId="2" quotePrefix="1" applyFont="1" applyFill="1" applyBorder="1" applyAlignment="1" applyProtection="1">
      <alignment horizontal="distributed" vertical="center"/>
    </xf>
    <xf numFmtId="0" fontId="4" fillId="0" borderId="15" xfId="2" applyFont="1" applyFill="1" applyBorder="1" applyAlignment="1" applyProtection="1">
      <alignment horizontal="right" vertical="center"/>
    </xf>
    <xf numFmtId="0" fontId="3" fillId="0" borderId="15" xfId="2" applyFont="1" applyBorder="1"/>
    <xf numFmtId="0" fontId="4" fillId="0" borderId="29" xfId="2" applyFont="1" applyFill="1" applyBorder="1" applyAlignment="1" applyProtection="1">
      <alignment horizontal="distributed" vertical="center"/>
    </xf>
    <xf numFmtId="0" fontId="4" fillId="0" borderId="58" xfId="2" quotePrefix="1" applyFont="1" applyFill="1" applyBorder="1" applyAlignment="1" applyProtection="1">
      <alignment horizontal="distributed" vertical="center"/>
    </xf>
    <xf numFmtId="180" fontId="3" fillId="0" borderId="32" xfId="2" quotePrefix="1" applyNumberFormat="1" applyFont="1" applyFill="1" applyBorder="1" applyAlignment="1" applyProtection="1">
      <protection locked="0"/>
    </xf>
    <xf numFmtId="180" fontId="3" fillId="0" borderId="36" xfId="2" quotePrefix="1" applyNumberFormat="1" applyFont="1" applyFill="1" applyBorder="1" applyAlignment="1" applyProtection="1">
      <protection locked="0"/>
    </xf>
    <xf numFmtId="179" fontId="3" fillId="0" borderId="23" xfId="2" quotePrefix="1" applyNumberFormat="1" applyFont="1" applyFill="1" applyBorder="1" applyAlignment="1" applyProtection="1"/>
    <xf numFmtId="179" fontId="3" fillId="0" borderId="56" xfId="2" quotePrefix="1" applyNumberFormat="1" applyFont="1" applyFill="1" applyBorder="1" applyAlignment="1" applyProtection="1"/>
    <xf numFmtId="179" fontId="3" fillId="0" borderId="28" xfId="2" quotePrefix="1" applyNumberFormat="1" applyFont="1" applyFill="1" applyBorder="1" applyAlignment="1" applyProtection="1"/>
    <xf numFmtId="179" fontId="3" fillId="0" borderId="35" xfId="2" quotePrefix="1" applyNumberFormat="1" applyFont="1" applyFill="1" applyBorder="1" applyAlignment="1" applyProtection="1"/>
    <xf numFmtId="179" fontId="3" fillId="0" borderId="29" xfId="2" quotePrefix="1" applyNumberFormat="1" applyFont="1" applyFill="1" applyBorder="1" applyAlignment="1" applyProtection="1"/>
    <xf numFmtId="179" fontId="3" fillId="0" borderId="60" xfId="2" quotePrefix="1" applyNumberFormat="1" applyFont="1" applyFill="1" applyBorder="1" applyAlignment="1" applyProtection="1"/>
    <xf numFmtId="179" fontId="3" fillId="0" borderId="62" xfId="2" quotePrefix="1" applyNumberFormat="1" applyFont="1" applyFill="1" applyBorder="1" applyAlignment="1" applyProtection="1"/>
    <xf numFmtId="180" fontId="3" fillId="0" borderId="30" xfId="2" quotePrefix="1" applyNumberFormat="1" applyFont="1" applyFill="1" applyBorder="1" applyAlignment="1" applyProtection="1">
      <alignment vertical="center"/>
    </xf>
    <xf numFmtId="180" fontId="3" fillId="0" borderId="22" xfId="2" quotePrefix="1" applyNumberFormat="1" applyFont="1" applyFill="1" applyBorder="1" applyAlignment="1" applyProtection="1">
      <alignment vertical="center"/>
    </xf>
    <xf numFmtId="181" fontId="3" fillId="0" borderId="27" xfId="2" quotePrefix="1" applyNumberFormat="1" applyFont="1" applyFill="1" applyBorder="1" applyAlignment="1" applyProtection="1"/>
    <xf numFmtId="181" fontId="3" fillId="0" borderId="28" xfId="2" quotePrefix="1" applyNumberFormat="1" applyFont="1" applyFill="1" applyBorder="1" applyAlignment="1" applyProtection="1"/>
    <xf numFmtId="181" fontId="3" fillId="0" borderId="29" xfId="2" quotePrefix="1" applyNumberFormat="1" applyFont="1" applyFill="1" applyBorder="1" applyAlignment="1" applyProtection="1"/>
    <xf numFmtId="181" fontId="3" fillId="0" borderId="29" xfId="2" quotePrefix="1" applyNumberFormat="1" applyFont="1" applyFill="1" applyBorder="1" applyAlignment="1" applyProtection="1">
      <alignment horizontal="right"/>
    </xf>
    <xf numFmtId="181" fontId="3" fillId="0" borderId="24" xfId="2" quotePrefix="1" applyNumberFormat="1" applyFont="1" applyFill="1" applyBorder="1" applyAlignment="1" applyProtection="1"/>
    <xf numFmtId="180" fontId="3" fillId="2" borderId="18" xfId="2" quotePrefix="1" applyNumberFormat="1" applyFont="1" applyFill="1" applyBorder="1" applyAlignment="1" applyProtection="1"/>
    <xf numFmtId="181" fontId="3" fillId="0" borderId="19" xfId="2" quotePrefix="1" applyNumberFormat="1" applyFont="1" applyFill="1" applyBorder="1" applyAlignment="1" applyProtection="1"/>
    <xf numFmtId="180" fontId="3" fillId="2" borderId="19" xfId="2" quotePrefix="1" applyNumberFormat="1" applyFont="1" applyFill="1" applyBorder="1" applyAlignment="1" applyProtection="1">
      <alignment horizontal="right"/>
    </xf>
    <xf numFmtId="181" fontId="3" fillId="0" borderId="23" xfId="2" quotePrefix="1" applyNumberFormat="1" applyFont="1" applyFill="1" applyBorder="1" applyAlignment="1" applyProtection="1"/>
    <xf numFmtId="180" fontId="4" fillId="0" borderId="32" xfId="2" quotePrefix="1" applyNumberFormat="1" applyFont="1" applyFill="1" applyBorder="1" applyAlignment="1" applyProtection="1"/>
    <xf numFmtId="179" fontId="4" fillId="0" borderId="20" xfId="2" quotePrefix="1" applyNumberFormat="1" applyFont="1" applyFill="1" applyBorder="1" applyAlignment="1" applyProtection="1"/>
    <xf numFmtId="180" fontId="4" fillId="0" borderId="36" xfId="2" quotePrefix="1" applyNumberFormat="1" applyFont="1" applyFill="1" applyBorder="1" applyAlignment="1" applyProtection="1"/>
    <xf numFmtId="179" fontId="4" fillId="0" borderId="36" xfId="2" quotePrefix="1" applyNumberFormat="1" applyFont="1" applyFill="1" applyBorder="1" applyAlignment="1" applyProtection="1"/>
    <xf numFmtId="180" fontId="4" fillId="0" borderId="33" xfId="2" quotePrefix="1" applyNumberFormat="1" applyFont="1" applyFill="1" applyBorder="1" applyAlignment="1" applyProtection="1"/>
    <xf numFmtId="180" fontId="4" fillId="0" borderId="35" xfId="2" quotePrefix="1" applyNumberFormat="1" applyFont="1" applyFill="1" applyBorder="1" applyAlignment="1" applyProtection="1"/>
    <xf numFmtId="180" fontId="3" fillId="0" borderId="33" xfId="2" quotePrefix="1" applyNumberFormat="1" applyFont="1" applyFill="1" applyBorder="1" applyAlignment="1" applyProtection="1">
      <protection locked="0"/>
    </xf>
    <xf numFmtId="180" fontId="3" fillId="0" borderId="35" xfId="2" quotePrefix="1" applyNumberFormat="1" applyFont="1" applyFill="1" applyBorder="1" applyAlignment="1" applyProtection="1">
      <protection locked="0"/>
    </xf>
    <xf numFmtId="179" fontId="4" fillId="0" borderId="35" xfId="2" quotePrefix="1" applyNumberFormat="1" applyFont="1" applyFill="1" applyBorder="1" applyAlignment="1" applyProtection="1"/>
    <xf numFmtId="179" fontId="4" fillId="0" borderId="37" xfId="2" quotePrefix="1" applyNumberFormat="1" applyFont="1" applyFill="1" applyBorder="1" applyAlignment="1" applyProtection="1"/>
    <xf numFmtId="180" fontId="4" fillId="0" borderId="54" xfId="2" quotePrefix="1" applyNumberFormat="1" applyFont="1" applyFill="1" applyBorder="1" applyAlignment="1" applyProtection="1"/>
    <xf numFmtId="179" fontId="4" fillId="0" borderId="56" xfId="2" quotePrefix="1" applyNumberFormat="1" applyFont="1" applyFill="1" applyBorder="1" applyAlignment="1" applyProtection="1"/>
    <xf numFmtId="180" fontId="4" fillId="0" borderId="57" xfId="2" quotePrefix="1" applyNumberFormat="1" applyFont="1" applyFill="1" applyBorder="1" applyAlignment="1" applyProtection="1"/>
    <xf numFmtId="179" fontId="4" fillId="0" borderId="57" xfId="2" quotePrefix="1" applyNumberFormat="1" applyFont="1" applyFill="1" applyBorder="1" applyAlignment="1" applyProtection="1"/>
    <xf numFmtId="180" fontId="3" fillId="0" borderId="54" xfId="2" quotePrefix="1" applyNumberFormat="1" applyFont="1" applyFill="1" applyBorder="1" applyAlignment="1" applyProtection="1">
      <protection locked="0"/>
    </xf>
    <xf numFmtId="180" fontId="3" fillId="0" borderId="57" xfId="2" quotePrefix="1" applyNumberFormat="1" applyFont="1" applyFill="1" applyBorder="1" applyAlignment="1" applyProtection="1">
      <protection locked="0"/>
    </xf>
    <xf numFmtId="180" fontId="4" fillId="0" borderId="58" xfId="2" quotePrefix="1" applyNumberFormat="1" applyFont="1" applyFill="1" applyBorder="1" applyAlignment="1" applyProtection="1"/>
    <xf numFmtId="179" fontId="4" fillId="0" borderId="60" xfId="2" quotePrefix="1" applyNumberFormat="1" applyFont="1" applyFill="1" applyBorder="1" applyAlignment="1" applyProtection="1"/>
    <xf numFmtId="180" fontId="4" fillId="0" borderId="61" xfId="2" quotePrefix="1" applyNumberFormat="1" applyFont="1" applyFill="1" applyBorder="1" applyAlignment="1" applyProtection="1"/>
    <xf numFmtId="179" fontId="4" fillId="0" borderId="61" xfId="2" quotePrefix="1" applyNumberFormat="1" applyFont="1" applyFill="1" applyBorder="1" applyAlignment="1" applyProtection="1">
      <alignment horizontal="right"/>
    </xf>
    <xf numFmtId="180" fontId="3" fillId="0" borderId="58" xfId="2" quotePrefix="1" applyNumberFormat="1" applyFont="1" applyFill="1" applyBorder="1" applyAlignment="1" applyProtection="1">
      <protection locked="0"/>
    </xf>
    <xf numFmtId="180" fontId="3" fillId="0" borderId="61" xfId="2" quotePrefix="1" applyNumberFormat="1" applyFont="1" applyFill="1" applyBorder="1" applyAlignment="1" applyProtection="1">
      <protection locked="0"/>
    </xf>
    <xf numFmtId="180" fontId="4" fillId="0" borderId="30" xfId="2" quotePrefix="1" applyNumberFormat="1" applyFont="1" applyFill="1" applyBorder="1" applyAlignment="1" applyProtection="1">
      <alignment vertical="center"/>
    </xf>
    <xf numFmtId="179" fontId="4" fillId="0" borderId="31" xfId="2" quotePrefix="1" applyNumberFormat="1" applyFont="1" applyFill="1" applyBorder="1" applyAlignment="1" applyProtection="1">
      <alignment vertical="center"/>
    </xf>
    <xf numFmtId="180" fontId="4" fillId="0" borderId="22" xfId="2" quotePrefix="1" applyNumberFormat="1" applyFont="1" applyFill="1" applyBorder="1" applyAlignment="1" applyProtection="1">
      <alignment vertical="center"/>
    </xf>
    <xf numFmtId="179" fontId="4" fillId="0" borderId="22" xfId="2" quotePrefix="1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/>
    <xf numFmtId="179" fontId="3" fillId="0" borderId="22" xfId="2" quotePrefix="1" applyNumberFormat="1" applyFont="1" applyFill="1" applyBorder="1" applyAlignment="1" applyProtection="1">
      <alignment vertical="center"/>
    </xf>
    <xf numFmtId="179" fontId="3" fillId="0" borderId="25" xfId="2" quotePrefix="1" applyNumberFormat="1" applyFont="1" applyFill="1" applyBorder="1" applyAlignment="1" applyProtection="1">
      <alignment vertical="center"/>
    </xf>
    <xf numFmtId="181" fontId="3" fillId="0" borderId="22" xfId="2" quotePrefix="1" applyNumberFormat="1" applyFont="1" applyFill="1" applyBorder="1" applyAlignment="1" applyProtection="1">
      <alignment vertical="center"/>
    </xf>
    <xf numFmtId="181" fontId="3" fillId="0" borderId="25" xfId="2" quotePrefix="1" applyNumberFormat="1" applyFont="1" applyFill="1" applyBorder="1" applyAlignment="1" applyProtection="1">
      <alignment vertical="center"/>
    </xf>
    <xf numFmtId="0" fontId="3" fillId="0" borderId="39" xfId="2" applyFont="1" applyFill="1" applyBorder="1" applyAlignment="1" applyProtection="1">
      <alignment horizontal="center"/>
      <protection locked="0"/>
    </xf>
    <xf numFmtId="0" fontId="3" fillId="0" borderId="40" xfId="2" applyFont="1" applyFill="1" applyBorder="1" applyAlignment="1" applyProtection="1">
      <alignment horizontal="center"/>
      <protection locked="0"/>
    </xf>
    <xf numFmtId="0" fontId="3" fillId="0" borderId="41" xfId="2" applyFont="1" applyFill="1" applyBorder="1" applyAlignment="1" applyProtection="1">
      <alignment horizontal="center"/>
      <protection locked="0"/>
    </xf>
    <xf numFmtId="0" fontId="4" fillId="0" borderId="58" xfId="2" applyFont="1" applyFill="1" applyBorder="1" applyAlignment="1" applyProtection="1">
      <alignment horizontal="distributed" vertical="center"/>
    </xf>
    <xf numFmtId="0" fontId="4" fillId="0" borderId="43" xfId="2" applyFont="1" applyFill="1" applyBorder="1" applyAlignment="1" applyProtection="1">
      <alignment horizontal="distributed" vertical="center"/>
    </xf>
    <xf numFmtId="0" fontId="4" fillId="0" borderId="33" xfId="2" applyFont="1" applyFill="1" applyBorder="1" applyAlignment="1" applyProtection="1">
      <alignment horizontal="distributed" vertical="center"/>
    </xf>
    <xf numFmtId="0" fontId="4" fillId="0" borderId="42" xfId="2" quotePrefix="1" applyFont="1" applyFill="1" applyBorder="1" applyAlignment="1" applyProtection="1">
      <alignment horizontal="distributed" vertical="center"/>
    </xf>
    <xf numFmtId="0" fontId="4" fillId="0" borderId="29" xfId="2" quotePrefix="1" applyFont="1" applyFill="1" applyBorder="1" applyAlignment="1" applyProtection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4" fillId="0" borderId="42" xfId="2" applyFont="1" applyFill="1" applyBorder="1" applyAlignment="1" applyProtection="1">
      <alignment horizontal="distributed" vertical="center"/>
    </xf>
    <xf numFmtId="0" fontId="4" fillId="0" borderId="32" xfId="2" applyFont="1" applyFill="1" applyBorder="1" applyAlignment="1" applyProtection="1">
      <alignment horizontal="distributed" vertical="center"/>
    </xf>
    <xf numFmtId="0" fontId="4" fillId="0" borderId="59" xfId="2" quotePrefix="1" applyFont="1" applyFill="1" applyBorder="1" applyAlignment="1" applyProtection="1">
      <alignment horizontal="distributed" vertical="center"/>
    </xf>
    <xf numFmtId="0" fontId="3" fillId="0" borderId="39" xfId="2" applyFont="1" applyBorder="1" applyAlignment="1">
      <alignment horizontal="center"/>
    </xf>
    <xf numFmtId="0" fontId="3" fillId="0" borderId="40" xfId="2" applyFont="1" applyBorder="1" applyAlignment="1">
      <alignment horizontal="center"/>
    </xf>
    <xf numFmtId="0" fontId="3" fillId="0" borderId="41" xfId="2" applyFont="1" applyBorder="1" applyAlignment="1">
      <alignment horizontal="center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44" xfId="2" quotePrefix="1" applyFont="1" applyFill="1" applyBorder="1" applyAlignment="1" applyProtection="1">
      <alignment horizontal="center" vertical="center"/>
    </xf>
    <xf numFmtId="0" fontId="4" fillId="0" borderId="18" xfId="2" quotePrefix="1" applyFont="1" applyFill="1" applyBorder="1" applyAlignment="1" applyProtection="1">
      <alignment horizontal="center" vertical="center"/>
    </xf>
    <xf numFmtId="0" fontId="4" fillId="0" borderId="45" xfId="2" quotePrefix="1" applyFont="1" applyFill="1" applyBorder="1" applyAlignment="1" applyProtection="1">
      <alignment horizontal="center" vertical="center"/>
    </xf>
    <xf numFmtId="0" fontId="4" fillId="0" borderId="18" xfId="2" applyFont="1" applyFill="1" applyBorder="1" applyAlignment="1" applyProtection="1">
      <alignment horizontal="distributed" vertical="center"/>
    </xf>
    <xf numFmtId="0" fontId="4" fillId="0" borderId="45" xfId="2" applyFont="1" applyFill="1" applyBorder="1" applyAlignment="1" applyProtection="1">
      <alignment horizontal="distributed" vertical="center"/>
    </xf>
    <xf numFmtId="0" fontId="4" fillId="0" borderId="30" xfId="2" quotePrefix="1" applyFont="1" applyFill="1" applyBorder="1" applyAlignment="1" applyProtection="1">
      <alignment horizontal="center" vertical="center"/>
    </xf>
    <xf numFmtId="0" fontId="4" fillId="0" borderId="34" xfId="2" applyFont="1" applyFill="1" applyBorder="1" applyAlignment="1" applyProtection="1">
      <alignment horizontal="distributed" vertical="center"/>
    </xf>
    <xf numFmtId="0" fontId="4" fillId="0" borderId="46" xfId="2" applyFont="1" applyFill="1" applyBorder="1" applyAlignment="1" applyProtection="1">
      <alignment horizontal="distributed" vertical="center"/>
    </xf>
    <xf numFmtId="0" fontId="4" fillId="0" borderId="54" xfId="2" applyFont="1" applyFill="1" applyBorder="1" applyAlignment="1" applyProtection="1">
      <alignment horizontal="distributed" vertical="center"/>
    </xf>
    <xf numFmtId="0" fontId="4" fillId="0" borderId="55" xfId="2" quotePrefix="1" applyFont="1" applyFill="1" applyBorder="1" applyAlignment="1" applyProtection="1">
      <alignment horizontal="distributed" vertical="center"/>
    </xf>
    <xf numFmtId="0" fontId="4" fillId="0" borderId="47" xfId="1" applyFont="1" applyFill="1" applyBorder="1" applyAlignment="1" applyProtection="1">
      <alignment horizontal="distributed" vertical="center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48" xfId="1" applyFont="1" applyFill="1" applyBorder="1" applyAlignment="1" applyProtection="1">
      <alignment horizontal="distributed" vertical="center"/>
    </xf>
    <xf numFmtId="180" fontId="4" fillId="0" borderId="2" xfId="1" quotePrefix="1" applyNumberFormat="1" applyFont="1" applyFill="1" applyBorder="1" applyAlignment="1" applyProtection="1">
      <alignment vertical="center"/>
    </xf>
    <xf numFmtId="180" fontId="1" fillId="0" borderId="5" xfId="1" applyNumberFormat="1" applyBorder="1" applyAlignment="1">
      <alignment vertical="center"/>
    </xf>
    <xf numFmtId="180" fontId="1" fillId="0" borderId="49" xfId="1" applyNumberFormat="1" applyBorder="1" applyAlignment="1">
      <alignment vertical="center"/>
    </xf>
    <xf numFmtId="177" fontId="4" fillId="0" borderId="16" xfId="1" quotePrefix="1" applyNumberFormat="1" applyFont="1" applyFill="1" applyBorder="1" applyAlignment="1" applyProtection="1">
      <alignment vertical="center"/>
    </xf>
    <xf numFmtId="0" fontId="1" fillId="0" borderId="10" xfId="1" applyBorder="1" applyAlignment="1">
      <alignment vertical="center"/>
    </xf>
    <xf numFmtId="0" fontId="1" fillId="0" borderId="50" xfId="1" applyBorder="1" applyAlignment="1">
      <alignment vertical="center"/>
    </xf>
    <xf numFmtId="0" fontId="4" fillId="0" borderId="51" xfId="1" applyFont="1" applyFill="1" applyBorder="1" applyAlignment="1" applyProtection="1">
      <alignment horizontal="distributed" vertical="center"/>
    </xf>
    <xf numFmtId="0" fontId="0" fillId="0" borderId="14" xfId="0" applyBorder="1" applyAlignment="1"/>
    <xf numFmtId="0" fontId="0" fillId="0" borderId="52" xfId="0" applyBorder="1" applyAlignment="1"/>
    <xf numFmtId="180" fontId="4" fillId="0" borderId="13" xfId="1" quotePrefix="1" applyNumberFormat="1" applyFont="1" applyFill="1" applyBorder="1" applyAlignment="1" applyProtection="1">
      <alignment vertical="center"/>
    </xf>
    <xf numFmtId="180" fontId="0" fillId="0" borderId="5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77" fontId="4" fillId="0" borderId="53" xfId="1" quotePrefix="1" applyNumberFormat="1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</cellXfs>
  <cellStyles count="4">
    <cellStyle name="標準" xfId="0" builtinId="0"/>
    <cellStyle name="標準_03図１一般会計歳入歳出決算額の構成（試）" xfId="1"/>
    <cellStyle name="標準_04一般会計予算、決算額（試）" xfId="2"/>
    <cellStyle name="標準_10市税収入等の年度別比較（試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平成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30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年度一般会計歳入・歳出決算額の構成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8.7412587412587419E-3"/>
          <c:y val="2.471890795309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8111888111889"/>
          <c:y val="0.18340611353711864"/>
          <c:w val="0.59965034965034958"/>
          <c:h val="0.748908296943233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8F-478B-A98B-1A0F413D6E17}"/>
              </c:ext>
            </c:extLst>
          </c:dPt>
          <c:dPt>
            <c:idx val="1"/>
            <c:bubble3D val="0"/>
            <c:spPr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8F-478B-A98B-1A0F413D6E17}"/>
              </c:ext>
            </c:extLst>
          </c:dPt>
          <c:dPt>
            <c:idx val="2"/>
            <c:bubble3D val="0"/>
            <c:spPr>
              <a:pattFill prst="pct3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8F-478B-A98B-1A0F413D6E1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8F-478B-A98B-1A0F413D6E17}"/>
              </c:ext>
            </c:extLst>
          </c:dPt>
          <c:dPt>
            <c:idx val="4"/>
            <c:bubble3D val="0"/>
            <c:spPr>
              <a:pattFill prst="pct7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8F-478B-A98B-1A0F413D6E17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8F-478B-A98B-1A0F413D6E17}"/>
              </c:ext>
            </c:extLst>
          </c:dPt>
          <c:dPt>
            <c:idx val="6"/>
            <c:bubble3D val="0"/>
            <c:spPr>
              <a:pattFill prst="smGrid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8F-478B-A98B-1A0F413D6E17}"/>
              </c:ext>
            </c:extLst>
          </c:dPt>
          <c:dLbls>
            <c:dLbl>
              <c:idx val="0"/>
              <c:layout>
                <c:manualLayout>
                  <c:x val="-6.6540120705284617E-2"/>
                  <c:y val="9.5416449346388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8F-478B-A98B-1A0F413D6E17}"/>
                </c:ext>
              </c:extLst>
            </c:dLbl>
            <c:dLbl>
              <c:idx val="1"/>
              <c:layout>
                <c:manualLayout>
                  <c:x val="7.9587494113378121E-2"/>
                  <c:y val="-0.1505109939813321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8F-478B-A98B-1A0F413D6E17}"/>
                </c:ext>
              </c:extLst>
            </c:dLbl>
            <c:dLbl>
              <c:idx val="2"/>
              <c:layout>
                <c:manualLayout>
                  <c:x val="0.17927147112702402"/>
                  <c:y val="-0.2397665491653381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8F-478B-A98B-1A0F413D6E17}"/>
                </c:ext>
              </c:extLst>
            </c:dLbl>
            <c:dLbl>
              <c:idx val="3"/>
              <c:layout>
                <c:manualLayout>
                  <c:x val="1.1444087487061338E-2"/>
                  <c:y val="2.86461058884277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8F-478B-A98B-1A0F413D6E17}"/>
                </c:ext>
              </c:extLst>
            </c:dLbl>
            <c:dLbl>
              <c:idx val="4"/>
              <c:layout>
                <c:manualLayout>
                  <c:x val="-1.7232988235182146E-2"/>
                  <c:y val="2.574425590477832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11.3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％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8F-478B-A98B-1A0F413D6E17}"/>
                </c:ext>
              </c:extLst>
            </c:dLbl>
            <c:dLbl>
              <c:idx val="5"/>
              <c:layout>
                <c:manualLayout>
                  <c:x val="-6.4464806014859957E-3"/>
                  <c:y val="4.30433119132624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8F-478B-A98B-1A0F413D6E17}"/>
                </c:ext>
              </c:extLst>
            </c:dLbl>
            <c:dLbl>
              <c:idx val="6"/>
              <c:layout>
                <c:manualLayout>
                  <c:x val="-1.5008718315804945E-2"/>
                  <c:y val="-1.975953879126491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8F-478B-A98B-1A0F413D6E1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Sheet1!$B$18:$B$24</c:f>
              <c:numCache>
                <c:formatCode>#,##0_);[Red]\(#,##0\)</c:formatCode>
                <c:ptCount val="7"/>
                <c:pt idx="0">
                  <c:v>28611217</c:v>
                </c:pt>
                <c:pt idx="1">
                  <c:v>3277363</c:v>
                </c:pt>
                <c:pt idx="2">
                  <c:v>5233609</c:v>
                </c:pt>
                <c:pt idx="3">
                  <c:v>6360819</c:v>
                </c:pt>
                <c:pt idx="4">
                  <c:v>9675204</c:v>
                </c:pt>
                <c:pt idx="5">
                  <c:v>12183996</c:v>
                </c:pt>
                <c:pt idx="6">
                  <c:v>19830323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F-478B-A98B-1A0F413D6E17}"/>
            </c:ext>
          </c:extLst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8F-478B-A98B-1A0F413D6E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8F-478B-A98B-1A0F413D6E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18F-478B-A98B-1A0F413D6E17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8F-478B-A98B-1A0F413D6E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18F-478B-A98B-1A0F413D6E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8F-478B-A98B-1A0F413D6E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18F-478B-A98B-1A0F413D6E17}"/>
              </c:ext>
            </c:extLst>
          </c:dPt>
          <c:dLbls>
            <c:dLbl>
              <c:idx val="0"/>
              <c:layout>
                <c:manualLayout>
                  <c:x val="4.4289010558461094E-2"/>
                  <c:y val="9.50136558923579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43.6%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18F-478B-A98B-1A0F413D6E17}"/>
                </c:ext>
              </c:extLst>
            </c:dLbl>
            <c:dLbl>
              <c:idx val="3"/>
              <c:layout>
                <c:manualLayout>
                  <c:x val="-0.1911421911421918"/>
                  <c:y val="4.366812227074235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56.4%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8F-478B-A98B-1A0F413D6E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Sheet1!$E$18:$E$24</c:f>
              <c:numCache>
                <c:formatCode>#,##0;"△ "#,##0</c:formatCode>
                <c:ptCount val="7"/>
                <c:pt idx="0">
                  <c:v>37122189</c:v>
                </c:pt>
                <c:pt idx="3">
                  <c:v>48050342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F-478B-A98B-1A0F413D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0.16969730448489725"/>
          <c:w val="0.59540636042402628"/>
          <c:h val="0.6808094239453597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4359871039229299"/>
                  <c:y val="-0.1343573778969837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1-4864-A517-FE3394D9A99D}"/>
                </c:ext>
              </c:extLst>
            </c:dLbl>
            <c:dLbl>
              <c:idx val="1"/>
              <c:layout>
                <c:manualLayout>
                  <c:x val="-3.7613866633297938E-2"/>
                  <c:y val="-3.49796938615126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1-4864-A517-FE3394D9A99D}"/>
                </c:ext>
              </c:extLst>
            </c:dLbl>
            <c:dLbl>
              <c:idx val="2"/>
              <c:layout>
                <c:manualLayout>
                  <c:x val="-2.7232594158945699E-2"/>
                  <c:y val="-4.021006799978549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1-4864-A517-FE3394D9A99D}"/>
                </c:ext>
              </c:extLst>
            </c:dLbl>
            <c:dLbl>
              <c:idx val="3"/>
              <c:layout>
                <c:manualLayout>
                  <c:x val="2.7542901928321518E-2"/>
                  <c:y val="2.40519999391574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1-4864-A517-FE3394D9A99D}"/>
                </c:ext>
              </c:extLst>
            </c:dLbl>
            <c:dLbl>
              <c:idx val="4"/>
              <c:layout>
                <c:manualLayout>
                  <c:x val="0.12733885780829249"/>
                  <c:y val="0.1331086898104253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C1-4864-A517-FE3394D9A99D}"/>
                </c:ext>
              </c:extLst>
            </c:dLbl>
            <c:dLbl>
              <c:idx val="5"/>
              <c:layout>
                <c:manualLayout>
                  <c:x val="-5.1119317959899832E-3"/>
                  <c:y val="-1.996663810455760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C1-4864-A517-FE3394D9A99D}"/>
                </c:ext>
              </c:extLst>
            </c:dLbl>
            <c:dLbl>
              <c:idx val="6"/>
              <c:layout>
                <c:manualLayout>
                  <c:x val="-5.0011078690541354E-2"/>
                  <c:y val="0.1473413408642656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C1-4864-A517-FE3394D9A99D}"/>
                </c:ext>
              </c:extLst>
            </c:dLbl>
            <c:dLbl>
              <c:idx val="7"/>
              <c:layout>
                <c:manualLayout>
                  <c:x val="-1.7758734221826602E-3"/>
                  <c:y val="-1.13722032808686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C1-4864-A517-FE3394D9A99D}"/>
                </c:ext>
              </c:extLst>
            </c:dLbl>
            <c:dLbl>
              <c:idx val="8"/>
              <c:layout>
                <c:manualLayout>
                  <c:x val="-9.5026107602274679E-4"/>
                  <c:y val="-2.843944753658779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C1-4864-A517-FE3394D9A99D}"/>
                </c:ext>
              </c:extLst>
            </c:dLbl>
            <c:dLbl>
              <c:idx val="9"/>
              <c:layout>
                <c:manualLayout>
                  <c:x val="-0.13059477898306537"/>
                  <c:y val="0.1452589891493057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C1-4864-A517-FE3394D9A9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C1-4864-A517-FE3394D9A99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6607773851590121"/>
                  <c:y val="0.464435620868630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C1-4864-A517-FE3394D9A99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1837455830388834E-2"/>
                  <c:y val="0.4748958825999071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C1-4864-A517-FE3394D9A9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Sheet1!$A$32:$A$41</c:f>
              <c:strCache>
                <c:ptCount val="10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産業経済費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諸支出金</c:v>
                </c:pt>
              </c:strCache>
            </c:strRef>
          </c:cat>
          <c:val>
            <c:numRef>
              <c:f>Sheet1!$B$32:$B$41</c:f>
              <c:numCache>
                <c:formatCode>#,##0_);[Red]\(#,##0\)</c:formatCode>
                <c:ptCount val="10"/>
                <c:pt idx="0">
                  <c:v>482380</c:v>
                </c:pt>
                <c:pt idx="1">
                  <c:v>5780791</c:v>
                </c:pt>
                <c:pt idx="2">
                  <c:v>44749904</c:v>
                </c:pt>
                <c:pt idx="3">
                  <c:v>3987250</c:v>
                </c:pt>
                <c:pt idx="4">
                  <c:v>237648</c:v>
                </c:pt>
                <c:pt idx="5">
                  <c:v>9079510</c:v>
                </c:pt>
                <c:pt idx="6">
                  <c:v>2859284</c:v>
                </c:pt>
                <c:pt idx="7">
                  <c:v>6323004</c:v>
                </c:pt>
                <c:pt idx="8">
                  <c:v>6604169</c:v>
                </c:pt>
                <c:pt idx="9">
                  <c:v>3398442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C1-4864-A517-FE3394D9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10</xdr:col>
      <xdr:colOff>123825</xdr:colOff>
      <xdr:row>26</xdr:row>
      <xdr:rowOff>152400</xdr:rowOff>
    </xdr:to>
    <xdr:graphicFrame macro="">
      <xdr:nvGraphicFramePr>
        <xdr:cNvPr id="788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209551</xdr:colOff>
      <xdr:row>3</xdr:row>
      <xdr:rowOff>154592</xdr:rowOff>
    </xdr:from>
    <xdr:to>
      <xdr:col>10</xdr:col>
      <xdr:colOff>400884</xdr:colOff>
      <xdr:row>11</xdr:row>
      <xdr:rowOff>19050</xdr:rowOff>
    </xdr:to>
    <xdr:grpSp>
      <xdr:nvGrpSpPr>
        <xdr:cNvPr id="7884" name="Group 278"/>
        <xdr:cNvGrpSpPr>
          <a:grpSpLocks/>
        </xdr:cNvGrpSpPr>
      </xdr:nvGrpSpPr>
      <xdr:grpSpPr bwMode="auto">
        <a:xfrm>
          <a:off x="3186114" y="686405"/>
          <a:ext cx="2636083" cy="1261458"/>
          <a:chOff x="334" y="70"/>
          <a:chExt cx="276" cy="123"/>
        </a:xfrm>
      </xdr:grpSpPr>
      <xdr:sp macro="" textlink="">
        <xdr:nvSpPr>
          <xdr:cNvPr id="7440" name="Text Box 3"/>
          <xdr:cNvSpPr txBox="1">
            <a:spLocks noChangeArrowheads="1"/>
          </xdr:cNvSpPr>
        </xdr:nvSpPr>
        <xdr:spPr bwMode="auto">
          <a:xfrm>
            <a:off x="472" y="70"/>
            <a:ext cx="138" cy="1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分担金及び負担金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826,902</a:t>
            </a:r>
            <a:r>
              <a:rPr lang="ja-JP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千円 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1.0%</a:t>
            </a:r>
            <a:endParaRPr lang="ja-JP" altLang="ja-JP" sz="8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使用料及び手数料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813,177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1.0%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財産収入、寄附金、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繰入金、繰越金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3,593,530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4.2%</a:t>
            </a:r>
          </a:p>
          <a:p>
            <a:pPr algn="l" rtl="0"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893" name="Line 7"/>
          <xdr:cNvSpPr>
            <a:spLocks noChangeShapeType="1"/>
          </xdr:cNvSpPr>
        </xdr:nvSpPr>
        <xdr:spPr bwMode="auto">
          <a:xfrm flipH="1" flipV="1">
            <a:off x="424" y="112"/>
            <a:ext cx="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94" name="Line 8"/>
          <xdr:cNvSpPr>
            <a:spLocks noChangeShapeType="1"/>
          </xdr:cNvSpPr>
        </xdr:nvSpPr>
        <xdr:spPr bwMode="auto">
          <a:xfrm flipH="1">
            <a:off x="334" y="112"/>
            <a:ext cx="90" cy="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</xdr:colOff>
      <xdr:row>18</xdr:row>
      <xdr:rowOff>95250</xdr:rowOff>
    </xdr:from>
    <xdr:to>
      <xdr:col>8</xdr:col>
      <xdr:colOff>247650</xdr:colOff>
      <xdr:row>18</xdr:row>
      <xdr:rowOff>114300</xdr:rowOff>
    </xdr:to>
    <xdr:sp macro="" textlink="">
      <xdr:nvSpPr>
        <xdr:cNvPr id="7885" name="Line 11"/>
        <xdr:cNvSpPr>
          <a:spLocks noChangeShapeType="1"/>
        </xdr:cNvSpPr>
      </xdr:nvSpPr>
      <xdr:spPr bwMode="auto">
        <a:xfrm flipV="1">
          <a:off x="3600450" y="3086100"/>
          <a:ext cx="838200" cy="190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27</xdr:row>
      <xdr:rowOff>133350</xdr:rowOff>
    </xdr:from>
    <xdr:to>
      <xdr:col>10</xdr:col>
      <xdr:colOff>104775</xdr:colOff>
      <xdr:row>56</xdr:row>
      <xdr:rowOff>0</xdr:rowOff>
    </xdr:to>
    <xdr:graphicFrame macro="">
      <xdr:nvGraphicFramePr>
        <xdr:cNvPr id="788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38</xdr:row>
      <xdr:rowOff>85725</xdr:rowOff>
    </xdr:from>
    <xdr:to>
      <xdr:col>7</xdr:col>
      <xdr:colOff>409575</xdr:colOff>
      <xdr:row>39</xdr:row>
      <xdr:rowOff>85725</xdr:rowOff>
    </xdr:to>
    <xdr:sp macro="" textlink="">
      <xdr:nvSpPr>
        <xdr:cNvPr id="7887" name="Text Box 18"/>
        <xdr:cNvSpPr txBox="1">
          <a:spLocks noChangeArrowheads="1"/>
        </xdr:cNvSpPr>
      </xdr:nvSpPr>
      <xdr:spPr bwMode="auto">
        <a:xfrm>
          <a:off x="3095625" y="6438900"/>
          <a:ext cx="895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41</xdr:row>
      <xdr:rowOff>38100</xdr:rowOff>
    </xdr:from>
    <xdr:to>
      <xdr:col>7</xdr:col>
      <xdr:colOff>381000</xdr:colOff>
      <xdr:row>42</xdr:row>
      <xdr:rowOff>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3019425" y="6724650"/>
          <a:ext cx="942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295276</xdr:colOff>
      <xdr:row>15</xdr:row>
      <xdr:rowOff>76200</xdr:rowOff>
    </xdr:from>
    <xdr:to>
      <xdr:col>10</xdr:col>
      <xdr:colOff>447676</xdr:colOff>
      <xdr:row>32</xdr:row>
      <xdr:rowOff>9525</xdr:rowOff>
    </xdr:to>
    <xdr:sp macro="" textlink="">
      <xdr:nvSpPr>
        <xdr:cNvPr id="7438" name="Text Box 30"/>
        <xdr:cNvSpPr txBox="1">
          <a:spLocks noChangeArrowheads="1"/>
        </xdr:cNvSpPr>
      </xdr:nvSpPr>
      <xdr:spPr bwMode="auto">
        <a:xfrm>
          <a:off x="4486276" y="2562225"/>
          <a:ext cx="1371600" cy="2771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336,758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利子割交付金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68,881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配当割交付金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163,947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株式等譲渡所得割交付金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138,939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地方消費税交付金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3,878,741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4.5%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自動車取得税交付金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182,280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地方特例交付金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173,261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交通安全対策特別交付金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27,997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市債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4,704,400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5.5%</a:t>
          </a:r>
        </a:p>
      </xdr:txBody>
    </xdr:sp>
    <xdr:clientData/>
  </xdr:twoCellAnchor>
  <xdr:twoCellAnchor>
    <xdr:from>
      <xdr:col>6</xdr:col>
      <xdr:colOff>468312</xdr:colOff>
      <xdr:row>17</xdr:row>
      <xdr:rowOff>166687</xdr:rowOff>
    </xdr:from>
    <xdr:to>
      <xdr:col>8</xdr:col>
      <xdr:colOff>304799</xdr:colOff>
      <xdr:row>19</xdr:row>
      <xdr:rowOff>133351</xdr:rowOff>
    </xdr:to>
    <xdr:sp macro="" textlink="">
      <xdr:nvSpPr>
        <xdr:cNvPr id="7890" name="Line 50"/>
        <xdr:cNvSpPr>
          <a:spLocks noChangeShapeType="1"/>
        </xdr:cNvSpPr>
      </xdr:nvSpPr>
      <xdr:spPr bwMode="auto">
        <a:xfrm>
          <a:off x="3444875" y="3143250"/>
          <a:ext cx="1058862" cy="3159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0.31453</cdr:x>
      <cdr:y>0.48851</cdr:y>
    </cdr:from>
    <cdr:to>
      <cdr:x>0.54617</cdr:x>
      <cdr:y>0.65124</cdr:y>
    </cdr:to>
    <cdr:sp macro="" textlink="">
      <cdr:nvSpPr>
        <cdr:cNvPr id="47111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023" y="2014148"/>
          <a:ext cx="1289699" cy="726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入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85,172,531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0.33424</cdr:x>
      <cdr:y>0.17201</cdr:y>
    </cdr:from>
    <cdr:to>
      <cdr:x>0.48506</cdr:x>
      <cdr:y>0.24115</cdr:y>
    </cdr:to>
    <cdr:sp macro="" textlink="">
      <cdr:nvSpPr>
        <cdr:cNvPr id="13005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285" y="756727"/>
          <a:ext cx="824091" cy="3041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自主財源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37,122,189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0.21868</cdr:x>
      <cdr:y>0.82431</cdr:y>
    </cdr:from>
    <cdr:to>
      <cdr:x>0.36606</cdr:x>
      <cdr:y>0.89518</cdr:y>
    </cdr:to>
    <cdr:sp macro="" textlink="">
      <cdr:nvSpPr>
        <cdr:cNvPr id="130051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907" y="3626348"/>
          <a:ext cx="805294" cy="3117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依存財源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48,050,342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0.20797</cdr:x>
      <cdr:y>0.36746</cdr:y>
    </cdr:from>
    <cdr:to>
      <cdr:x>0.36788</cdr:x>
      <cdr:y>0.43826</cdr:y>
    </cdr:to>
    <cdr:sp macro="" textlink="">
      <cdr:nvSpPr>
        <cdr:cNvPr id="130052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350" y="1616541"/>
          <a:ext cx="873758" cy="3114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28,611,217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0.50989</cdr:x>
      <cdr:y>0.13502</cdr:y>
    </cdr:from>
    <cdr:to>
      <cdr:x>0.65746</cdr:x>
      <cdr:y>0.20855</cdr:y>
    </cdr:to>
    <cdr:sp macro="" textlink="">
      <cdr:nvSpPr>
        <cdr:cNvPr id="130053" name="Text Box 2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3702" y="621794"/>
          <a:ext cx="805646" cy="3386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諸収入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3,277,363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0.70253</cdr:x>
      <cdr:y>0.12755</cdr:y>
    </cdr:from>
    <cdr:to>
      <cdr:x>0.79848</cdr:x>
      <cdr:y>0.1689</cdr:y>
    </cdr:to>
    <cdr:sp macro="" textlink="">
      <cdr:nvSpPr>
        <cdr:cNvPr id="13005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5408" y="587388"/>
          <a:ext cx="523831" cy="190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担金等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0.17674</cdr:x>
      <cdr:y>0.62081</cdr:y>
    </cdr:from>
    <cdr:to>
      <cdr:x>0.34156</cdr:x>
      <cdr:y>0.69026</cdr:y>
    </cdr:to>
    <cdr:sp macro="" textlink="">
      <cdr:nvSpPr>
        <cdr:cNvPr id="13005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800" y="2717338"/>
          <a:ext cx="899572" cy="303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国庫支出金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19,830,323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0.40862</cdr:x>
      <cdr:y>0.72271</cdr:y>
    </cdr:from>
    <cdr:to>
      <cdr:x>0.56378</cdr:x>
      <cdr:y>0.79215</cdr:y>
    </cdr:to>
    <cdr:sp macro="" textlink="">
      <cdr:nvSpPr>
        <cdr:cNvPr id="13005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2726" y="3179372"/>
          <a:ext cx="847789" cy="3054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地方交付税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12,183,996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0.55844</cdr:x>
      <cdr:y>0.61074</cdr:y>
    </cdr:from>
    <cdr:to>
      <cdr:x>0.69968</cdr:x>
      <cdr:y>0.6511</cdr:y>
    </cdr:to>
    <cdr:sp macro="" textlink="">
      <cdr:nvSpPr>
        <cdr:cNvPr id="13005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739" y="2812682"/>
          <a:ext cx="771087" cy="1858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地方譲与税等</a:t>
          </a:r>
        </a:p>
      </cdr:txBody>
    </cdr:sp>
  </cdr:relSizeAnchor>
  <cdr:relSizeAnchor xmlns:cdr="http://schemas.openxmlformats.org/drawingml/2006/chartDrawing">
    <cdr:from>
      <cdr:x>0.5598</cdr:x>
      <cdr:y>0.45647</cdr:y>
    </cdr:from>
    <cdr:to>
      <cdr:x>0.73447</cdr:x>
      <cdr:y>0.52815</cdr:y>
    </cdr:to>
    <cdr:sp macro="" textlink="">
      <cdr:nvSpPr>
        <cdr:cNvPr id="13005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6198" y="2102179"/>
          <a:ext cx="953596" cy="3301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府支出金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6,360,819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0.53755</cdr:x>
      <cdr:y>0.22578</cdr:y>
    </cdr:from>
    <cdr:to>
      <cdr:x>0.56005</cdr:x>
      <cdr:y>0.33644</cdr:y>
    </cdr:to>
    <cdr:sp macro="" textlink="">
      <cdr:nvSpPr>
        <cdr:cNvPr id="13" name="直線コネクタ 12"/>
        <cdr:cNvSpPr/>
      </cdr:nvSpPr>
      <cdr:spPr bwMode="auto">
        <a:xfrm xmlns:a="http://schemas.openxmlformats.org/drawingml/2006/main" rot="5400000">
          <a:off x="2741314" y="1233209"/>
          <a:ext cx="509604" cy="1228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0.29272</cdr:x>
      <cdr:y>0.43904</cdr:y>
    </cdr:from>
    <cdr:to>
      <cdr:x>0.53833</cdr:x>
      <cdr:y>0.60549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445" y="1929859"/>
          <a:ext cx="1316155" cy="78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出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83,502,382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0.46384</cdr:x>
      <cdr:y>0.31132</cdr:y>
    </cdr:from>
    <cdr:to>
      <cdr:x>0.61488</cdr:x>
      <cdr:y>0.3784</cdr:y>
    </cdr:to>
    <cdr:sp macro="" textlink="">
      <cdr:nvSpPr>
        <cdr:cNvPr id="70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414" y="1304924"/>
          <a:ext cx="808996" cy="314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44,749,904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53.6%</a:t>
          </a:r>
        </a:p>
      </cdr:txBody>
    </cdr:sp>
  </cdr:relSizeAnchor>
  <cdr:relSizeAnchor xmlns:cdr="http://schemas.openxmlformats.org/drawingml/2006/chartDrawing">
    <cdr:from>
      <cdr:x>0.12428</cdr:x>
      <cdr:y>0.4413</cdr:y>
    </cdr:from>
    <cdr:to>
      <cdr:x>0.27556</cdr:x>
      <cdr:y>0.50702</cdr:y>
    </cdr:to>
    <cdr:sp macro="" textlink="">
      <cdr:nvSpPr>
        <cdr:cNvPr id="706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416" y="2175950"/>
          <a:ext cx="817255" cy="324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5,780,791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6.9%</a:t>
          </a:r>
        </a:p>
      </cdr:txBody>
    </cdr:sp>
  </cdr:relSizeAnchor>
  <cdr:relSizeAnchor xmlns:cdr="http://schemas.openxmlformats.org/drawingml/2006/chartDrawing">
    <cdr:from>
      <cdr:x>0.01108</cdr:x>
      <cdr:y>0.39549</cdr:y>
    </cdr:from>
    <cdr:to>
      <cdr:x>0.13314</cdr:x>
      <cdr:y>0.47024</cdr:y>
    </cdr:to>
    <cdr:sp macro="" textlink="">
      <cdr:nvSpPr>
        <cdr:cNvPr id="706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57" y="1950060"/>
          <a:ext cx="659400" cy="368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482,380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0.6%</a:t>
          </a:r>
        </a:p>
      </cdr:txBody>
    </cdr:sp>
  </cdr:relSizeAnchor>
  <cdr:relSizeAnchor xmlns:cdr="http://schemas.openxmlformats.org/drawingml/2006/chartDrawing">
    <cdr:from>
      <cdr:x>0.0081</cdr:x>
      <cdr:y>0.70455</cdr:y>
    </cdr:from>
    <cdr:to>
      <cdr:x>0.15717</cdr:x>
      <cdr:y>0.76928</cdr:y>
    </cdr:to>
    <cdr:sp macro="" textlink="">
      <cdr:nvSpPr>
        <cdr:cNvPr id="706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69" y="3333906"/>
          <a:ext cx="806063" cy="30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3,398,442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4.0%</a:t>
          </a:r>
        </a:p>
      </cdr:txBody>
    </cdr:sp>
  </cdr:relSizeAnchor>
  <cdr:relSizeAnchor xmlns:cdr="http://schemas.openxmlformats.org/drawingml/2006/chartDrawing">
    <cdr:from>
      <cdr:x>0.13558</cdr:x>
      <cdr:y>0.6088</cdr:y>
    </cdr:from>
    <cdr:to>
      <cdr:x>0.28686</cdr:x>
      <cdr:y>0.67333</cdr:y>
    </cdr:to>
    <cdr:sp macro="" textlink="">
      <cdr:nvSpPr>
        <cdr:cNvPr id="706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427" y="3001843"/>
          <a:ext cx="817254" cy="318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6,604,169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7.9%</a:t>
          </a:r>
        </a:p>
      </cdr:txBody>
    </cdr:sp>
  </cdr:relSizeAnchor>
  <cdr:relSizeAnchor xmlns:cdr="http://schemas.openxmlformats.org/drawingml/2006/chartDrawing">
    <cdr:from>
      <cdr:x>0.20913</cdr:x>
      <cdr:y>0.71195</cdr:y>
    </cdr:from>
    <cdr:to>
      <cdr:x>0.36203</cdr:x>
      <cdr:y>0.77555</cdr:y>
    </cdr:to>
    <cdr:sp macro="" textlink="">
      <cdr:nvSpPr>
        <cdr:cNvPr id="706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772" y="3510446"/>
          <a:ext cx="826006" cy="313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6,323,004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7.6%</a:t>
          </a:r>
        </a:p>
      </cdr:txBody>
    </cdr:sp>
  </cdr:relSizeAnchor>
  <cdr:relSizeAnchor xmlns:cdr="http://schemas.openxmlformats.org/drawingml/2006/chartDrawing">
    <cdr:from>
      <cdr:x>0.25884</cdr:x>
      <cdr:y>0.89538</cdr:y>
    </cdr:from>
    <cdr:to>
      <cdr:x>0.40464</cdr:x>
      <cdr:y>0.9839</cdr:y>
    </cdr:to>
    <cdr:sp macro="" textlink="">
      <cdr:nvSpPr>
        <cdr:cNvPr id="706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323" y="4414908"/>
          <a:ext cx="787650" cy="43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2,859,284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3.4%</a:t>
          </a:r>
        </a:p>
      </cdr:txBody>
    </cdr:sp>
  </cdr:relSizeAnchor>
  <cdr:relSizeAnchor xmlns:cdr="http://schemas.openxmlformats.org/drawingml/2006/chartDrawing">
    <cdr:from>
      <cdr:x>0.39925</cdr:x>
      <cdr:y>0.73726</cdr:y>
    </cdr:from>
    <cdr:to>
      <cdr:x>0.54464</cdr:x>
      <cdr:y>0.80355</cdr:y>
    </cdr:to>
    <cdr:sp macro="" textlink="">
      <cdr:nvSpPr>
        <cdr:cNvPr id="131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863" y="3635267"/>
          <a:ext cx="785435" cy="326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9,079,510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10.9%</a:t>
          </a:r>
        </a:p>
      </cdr:txBody>
    </cdr:sp>
  </cdr:relSizeAnchor>
  <cdr:relSizeAnchor xmlns:cdr="http://schemas.openxmlformats.org/drawingml/2006/chartDrawing">
    <cdr:from>
      <cdr:x>0.58443</cdr:x>
      <cdr:y>0.85387</cdr:y>
    </cdr:from>
    <cdr:to>
      <cdr:x>0.73866</cdr:x>
      <cdr:y>0.92009</cdr:y>
    </cdr:to>
    <cdr:sp macro="" textlink="">
      <cdr:nvSpPr>
        <cdr:cNvPr id="131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7231" y="4210223"/>
          <a:ext cx="833191" cy="326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237,648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</cdr:txBody>
    </cdr:sp>
  </cdr:relSizeAnchor>
  <cdr:relSizeAnchor xmlns:cdr="http://schemas.openxmlformats.org/drawingml/2006/chartDrawing">
    <cdr:from>
      <cdr:x>0.5588</cdr:x>
      <cdr:y>0.73053</cdr:y>
    </cdr:from>
    <cdr:to>
      <cdr:x>0.7096</cdr:x>
      <cdr:y>0.80574</cdr:y>
    </cdr:to>
    <cdr:sp macro="" textlink="">
      <cdr:nvSpPr>
        <cdr:cNvPr id="131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763" y="3602092"/>
          <a:ext cx="814661" cy="370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3,987,250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4.8%</a:t>
          </a:r>
        </a:p>
      </cdr:txBody>
    </cdr:sp>
  </cdr:relSizeAnchor>
  <cdr:relSizeAnchor xmlns:cdr="http://schemas.openxmlformats.org/drawingml/2006/chartDrawing">
    <cdr:from>
      <cdr:x>0.33681</cdr:x>
      <cdr:y>0.82622</cdr:y>
    </cdr:from>
    <cdr:to>
      <cdr:x>0.33872</cdr:x>
      <cdr:y>0.85357</cdr:y>
    </cdr:to>
    <cdr:sp macro="" textlink="">
      <cdr:nvSpPr>
        <cdr:cNvPr id="1310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819526" y="4073897"/>
          <a:ext cx="10318" cy="1348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0.06349</cdr:x>
      <cdr:y>0.45428</cdr:y>
    </cdr:from>
    <cdr:to>
      <cdr:x>0.10426</cdr:x>
      <cdr:y>0.49015</cdr:y>
    </cdr:to>
    <cdr:grpSp>
      <cdr:nvGrpSpPr>
        <cdr:cNvPr id="22" name="Group 2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2990" y="2239952"/>
          <a:ext cx="220250" cy="176867"/>
          <a:chOff x="358152" y="2170859"/>
          <a:chExt cx="227314" cy="117970"/>
        </a:xfrm>
      </cdr:grpSpPr>
      <cdr:sp macro="" textlink="">
        <cdr:nvSpPr>
          <cdr:cNvPr id="70671" name="Line 1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221659"/>
            <a:ext cx="0" cy="11797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2" name="Line 1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10274" y="2339629"/>
            <a:ext cx="225992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0.06906</cdr:x>
      <cdr:y>0.52751</cdr:y>
    </cdr:from>
    <cdr:to>
      <cdr:x>0.11326</cdr:x>
      <cdr:y>0.64362</cdr:y>
    </cdr:to>
    <cdr:grpSp>
      <cdr:nvGrpSpPr>
        <cdr:cNvPr id="23" name="Group 2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3080" y="2601033"/>
          <a:ext cx="238780" cy="572512"/>
          <a:chOff x="358152" y="2439874"/>
          <a:chExt cx="240530" cy="545747"/>
        </a:xfrm>
      </cdr:grpSpPr>
      <cdr:sp macro="" textlink="">
        <cdr:nvSpPr>
          <cdr:cNvPr id="70674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24053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5" name="Line 1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0" cy="54574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0.57505</cdr:x>
      <cdr:y>0.78469</cdr:y>
    </cdr:from>
    <cdr:to>
      <cdr:x>0.61181</cdr:x>
      <cdr:y>0.81005</cdr:y>
    </cdr:to>
    <cdr:sp macro="" textlink="">
      <cdr:nvSpPr>
        <cdr:cNvPr id="2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06568" y="3869108"/>
          <a:ext cx="198588" cy="125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zoomScale="130" zoomScaleNormal="130" zoomScaleSheetLayoutView="100" workbookViewId="0">
      <pane xSplit="2" topLeftCell="C1" activePane="topRight" state="frozen"/>
      <selection activeCell="A4" sqref="A4"/>
      <selection pane="topRight" activeCell="L46" sqref="L46"/>
    </sheetView>
  </sheetViews>
  <sheetFormatPr defaultColWidth="8" defaultRowHeight="12.75" x14ac:dyDescent="0.15"/>
  <cols>
    <col min="1" max="1" width="6" style="17" customWidth="1"/>
    <col min="2" max="2" width="16.25" style="17" customWidth="1"/>
    <col min="3" max="3" width="11.25" style="17" customWidth="1"/>
    <col min="4" max="4" width="7.75" style="17" customWidth="1"/>
    <col min="5" max="5" width="11.25" style="17" customWidth="1"/>
    <col min="6" max="6" width="7.75" style="17" customWidth="1"/>
    <col min="7" max="7" width="11.25" style="17" customWidth="1"/>
    <col min="8" max="8" width="7.75" style="17" customWidth="1"/>
    <col min="9" max="9" width="12.375" style="17" customWidth="1"/>
    <col min="10" max="10" width="7.75" style="17" customWidth="1"/>
    <col min="11" max="11" width="3" style="17" customWidth="1"/>
    <col min="12" max="16384" width="8" style="17"/>
  </cols>
  <sheetData>
    <row r="1" spans="1:13" ht="21" x14ac:dyDescent="0.2">
      <c r="A1" s="22" t="s">
        <v>86</v>
      </c>
      <c r="K1" s="44"/>
    </row>
    <row r="2" spans="1:13" ht="21" x14ac:dyDescent="0.2">
      <c r="A2" s="22"/>
      <c r="K2" s="44"/>
    </row>
    <row r="3" spans="1:13" ht="17.25" x14ac:dyDescent="0.2">
      <c r="A3" s="21" t="s">
        <v>83</v>
      </c>
      <c r="K3" s="44"/>
    </row>
    <row r="4" spans="1:13" ht="14.25" customHeight="1" x14ac:dyDescent="0.2">
      <c r="A4" s="21"/>
      <c r="K4" s="44"/>
    </row>
    <row r="5" spans="1:13" s="33" customFormat="1" ht="14.25" x14ac:dyDescent="0.15">
      <c r="A5" s="54"/>
      <c r="J5" s="49"/>
      <c r="L5" s="44"/>
    </row>
    <row r="6" spans="1:13" ht="15" x14ac:dyDescent="0.15">
      <c r="A6" s="87" t="s">
        <v>84</v>
      </c>
      <c r="J6" s="48" t="s">
        <v>50</v>
      </c>
      <c r="L6" s="44"/>
    </row>
    <row r="7" spans="1:13" ht="15.75" customHeight="1" x14ac:dyDescent="0.15">
      <c r="C7" s="146" t="s">
        <v>89</v>
      </c>
      <c r="D7" s="147"/>
      <c r="E7" s="147"/>
      <c r="F7" s="148"/>
      <c r="G7" s="146" t="s">
        <v>90</v>
      </c>
      <c r="H7" s="147"/>
      <c r="I7" s="147"/>
      <c r="J7" s="148"/>
    </row>
    <row r="8" spans="1:13" ht="15.75" customHeight="1" x14ac:dyDescent="0.15">
      <c r="A8" s="161" t="s">
        <v>45</v>
      </c>
      <c r="B8" s="162"/>
      <c r="C8" s="50" t="s">
        <v>87</v>
      </c>
      <c r="D8" s="51" t="s">
        <v>80</v>
      </c>
      <c r="E8" s="52" t="s">
        <v>88</v>
      </c>
      <c r="F8" s="52" t="s">
        <v>80</v>
      </c>
      <c r="G8" s="50" t="s">
        <v>82</v>
      </c>
      <c r="H8" s="51" t="s">
        <v>80</v>
      </c>
      <c r="I8" s="52" t="s">
        <v>2</v>
      </c>
      <c r="J8" s="53" t="s">
        <v>80</v>
      </c>
      <c r="K8" s="18"/>
      <c r="M8" s="75"/>
    </row>
    <row r="9" spans="1:13" ht="15.75" customHeight="1" x14ac:dyDescent="0.15">
      <c r="A9" s="149" t="s">
        <v>21</v>
      </c>
      <c r="B9" s="150"/>
      <c r="C9" s="115">
        <v>28921585</v>
      </c>
      <c r="D9" s="116">
        <v>101.2</v>
      </c>
      <c r="E9" s="117">
        <v>28667992</v>
      </c>
      <c r="F9" s="118">
        <v>99.8</v>
      </c>
      <c r="G9" s="95">
        <f>+SUM(G10:G16)</f>
        <v>28697466</v>
      </c>
      <c r="H9" s="78">
        <f t="shared" ref="H9:J36" si="0">IF(C9=0,0,ROUND(G9/C9*100,1))</f>
        <v>99.2</v>
      </c>
      <c r="I9" s="96">
        <f>+SUM(I10:I16)</f>
        <v>28611217</v>
      </c>
      <c r="J9" s="97">
        <f t="shared" si="0"/>
        <v>99.8</v>
      </c>
      <c r="K9" s="34"/>
    </row>
    <row r="10" spans="1:13" ht="15.75" customHeight="1" x14ac:dyDescent="0.15">
      <c r="A10" s="94"/>
      <c r="B10" s="93" t="s">
        <v>41</v>
      </c>
      <c r="C10" s="119">
        <v>13193354</v>
      </c>
      <c r="D10" s="116">
        <v>101.3</v>
      </c>
      <c r="E10" s="120">
        <v>13030598</v>
      </c>
      <c r="F10" s="118">
        <v>99.5</v>
      </c>
      <c r="G10" s="121">
        <v>13230993</v>
      </c>
      <c r="H10" s="78">
        <f t="shared" si="0"/>
        <v>100.3</v>
      </c>
      <c r="I10" s="122">
        <v>13202369</v>
      </c>
      <c r="J10" s="97">
        <f t="shared" si="0"/>
        <v>101.3</v>
      </c>
      <c r="K10" s="18"/>
    </row>
    <row r="11" spans="1:13" ht="15.75" customHeight="1" x14ac:dyDescent="0.15">
      <c r="A11" s="90"/>
      <c r="B11" s="93" t="s">
        <v>22</v>
      </c>
      <c r="C11" s="119">
        <v>11351816</v>
      </c>
      <c r="D11" s="116">
        <v>101.4</v>
      </c>
      <c r="E11" s="120">
        <v>11321862</v>
      </c>
      <c r="F11" s="118">
        <v>100.6</v>
      </c>
      <c r="G11" s="121">
        <v>11204996</v>
      </c>
      <c r="H11" s="78">
        <f t="shared" si="0"/>
        <v>98.7</v>
      </c>
      <c r="I11" s="122">
        <v>11152050</v>
      </c>
      <c r="J11" s="97">
        <f t="shared" si="0"/>
        <v>98.5</v>
      </c>
      <c r="K11" s="18"/>
    </row>
    <row r="12" spans="1:13" ht="15.75" customHeight="1" x14ac:dyDescent="0.15">
      <c r="A12" s="90"/>
      <c r="B12" s="93" t="s">
        <v>23</v>
      </c>
      <c r="C12" s="119">
        <v>280001</v>
      </c>
      <c r="D12" s="116">
        <v>105.6</v>
      </c>
      <c r="E12" s="120">
        <v>282540</v>
      </c>
      <c r="F12" s="118">
        <v>104.6</v>
      </c>
      <c r="G12" s="121">
        <v>299043</v>
      </c>
      <c r="H12" s="78">
        <f t="shared" si="0"/>
        <v>106.8</v>
      </c>
      <c r="I12" s="122">
        <v>295137</v>
      </c>
      <c r="J12" s="97">
        <f t="shared" si="0"/>
        <v>104.5</v>
      </c>
      <c r="K12" s="34"/>
    </row>
    <row r="13" spans="1:13" ht="15.75" customHeight="1" x14ac:dyDescent="0.15">
      <c r="A13" s="91"/>
      <c r="B13" s="93" t="s">
        <v>47</v>
      </c>
      <c r="C13" s="119">
        <v>1561002</v>
      </c>
      <c r="D13" s="116">
        <v>97.4</v>
      </c>
      <c r="E13" s="120">
        <v>1512337</v>
      </c>
      <c r="F13" s="118">
        <v>93.7</v>
      </c>
      <c r="G13" s="121">
        <v>1484628</v>
      </c>
      <c r="H13" s="78">
        <f t="shared" si="0"/>
        <v>95.1</v>
      </c>
      <c r="I13" s="122">
        <v>1478264</v>
      </c>
      <c r="J13" s="97">
        <f t="shared" si="0"/>
        <v>97.7</v>
      </c>
      <c r="K13" s="18"/>
    </row>
    <row r="14" spans="1:13" ht="15.75" customHeight="1" x14ac:dyDescent="0.15">
      <c r="A14" s="92"/>
      <c r="B14" s="93" t="s">
        <v>42</v>
      </c>
      <c r="C14" s="119">
        <v>0</v>
      </c>
      <c r="D14" s="116">
        <v>0</v>
      </c>
      <c r="E14" s="120">
        <v>0</v>
      </c>
      <c r="F14" s="123">
        <v>0</v>
      </c>
      <c r="G14" s="121">
        <v>0</v>
      </c>
      <c r="H14" s="78">
        <f t="shared" si="0"/>
        <v>0</v>
      </c>
      <c r="I14" s="122">
        <v>0</v>
      </c>
      <c r="J14" s="97">
        <f t="shared" si="0"/>
        <v>0</v>
      </c>
      <c r="K14" s="18"/>
    </row>
    <row r="15" spans="1:13" ht="15.75" customHeight="1" x14ac:dyDescent="0.15">
      <c r="A15" s="92"/>
      <c r="B15" s="93" t="s">
        <v>48</v>
      </c>
      <c r="C15" s="119">
        <v>29700</v>
      </c>
      <c r="D15" s="116">
        <v>614.1</v>
      </c>
      <c r="E15" s="120">
        <v>20620</v>
      </c>
      <c r="F15" s="118">
        <v>92.6</v>
      </c>
      <c r="G15" s="121">
        <v>13187</v>
      </c>
      <c r="H15" s="78">
        <f t="shared" si="0"/>
        <v>44.4</v>
      </c>
      <c r="I15" s="122">
        <v>15063</v>
      </c>
      <c r="J15" s="97">
        <f t="shared" si="0"/>
        <v>73.099999999999994</v>
      </c>
      <c r="K15" s="18"/>
    </row>
    <row r="16" spans="1:13" ht="15.75" customHeight="1" x14ac:dyDescent="0.15">
      <c r="A16" s="89"/>
      <c r="B16" s="93" t="s">
        <v>49</v>
      </c>
      <c r="C16" s="119">
        <v>2505712</v>
      </c>
      <c r="D16" s="116">
        <v>101.1</v>
      </c>
      <c r="E16" s="120">
        <v>2500035</v>
      </c>
      <c r="F16" s="118">
        <v>101</v>
      </c>
      <c r="G16" s="121">
        <v>2464619</v>
      </c>
      <c r="H16" s="78">
        <f t="shared" si="0"/>
        <v>98.4</v>
      </c>
      <c r="I16" s="122">
        <v>2468334</v>
      </c>
      <c r="J16" s="97">
        <f t="shared" si="0"/>
        <v>98.7</v>
      </c>
      <c r="K16" s="18"/>
    </row>
    <row r="17" spans="1:11" ht="15.75" customHeight="1" x14ac:dyDescent="0.15">
      <c r="A17" s="151" t="s">
        <v>24</v>
      </c>
      <c r="B17" s="153"/>
      <c r="C17" s="119">
        <v>330165</v>
      </c>
      <c r="D17" s="124">
        <v>101.3</v>
      </c>
      <c r="E17" s="120">
        <v>332045</v>
      </c>
      <c r="F17" s="123">
        <v>100.4</v>
      </c>
      <c r="G17" s="121">
        <v>345439</v>
      </c>
      <c r="H17" s="78">
        <f t="shared" si="0"/>
        <v>104.6</v>
      </c>
      <c r="I17" s="122">
        <v>336758</v>
      </c>
      <c r="J17" s="97">
        <f t="shared" si="0"/>
        <v>101.4</v>
      </c>
      <c r="K17" s="141"/>
    </row>
    <row r="18" spans="1:11" ht="15.75" customHeight="1" x14ac:dyDescent="0.15">
      <c r="A18" s="151" t="s">
        <v>25</v>
      </c>
      <c r="B18" s="153"/>
      <c r="C18" s="119">
        <v>22411</v>
      </c>
      <c r="D18" s="124">
        <v>26.4</v>
      </c>
      <c r="E18" s="120">
        <v>73064</v>
      </c>
      <c r="F18" s="123">
        <v>177.2</v>
      </c>
      <c r="G18" s="121">
        <v>58303</v>
      </c>
      <c r="H18" s="78">
        <f t="shared" si="0"/>
        <v>260.2</v>
      </c>
      <c r="I18" s="122">
        <v>68881</v>
      </c>
      <c r="J18" s="97">
        <f t="shared" si="0"/>
        <v>94.3</v>
      </c>
      <c r="K18" s="18"/>
    </row>
    <row r="19" spans="1:11" ht="15.75" customHeight="1" x14ac:dyDescent="0.15">
      <c r="A19" s="151" t="s">
        <v>43</v>
      </c>
      <c r="B19" s="154"/>
      <c r="C19" s="119">
        <v>172060</v>
      </c>
      <c r="D19" s="124">
        <v>29.1</v>
      </c>
      <c r="E19" s="120">
        <v>207063</v>
      </c>
      <c r="F19" s="123">
        <v>137.80000000000001</v>
      </c>
      <c r="G19" s="121">
        <v>130880</v>
      </c>
      <c r="H19" s="78">
        <f t="shared" si="0"/>
        <v>76.099999999999994</v>
      </c>
      <c r="I19" s="122">
        <v>163947</v>
      </c>
      <c r="J19" s="97">
        <f t="shared" si="0"/>
        <v>79.2</v>
      </c>
      <c r="K19" s="18"/>
    </row>
    <row r="20" spans="1:11" ht="15.75" customHeight="1" x14ac:dyDescent="0.15">
      <c r="A20" s="151" t="s">
        <v>44</v>
      </c>
      <c r="B20" s="153"/>
      <c r="C20" s="119">
        <v>172172</v>
      </c>
      <c r="D20" s="124">
        <v>55.9</v>
      </c>
      <c r="E20" s="120">
        <v>209469</v>
      </c>
      <c r="F20" s="123">
        <v>236.6</v>
      </c>
      <c r="G20" s="121">
        <v>172344</v>
      </c>
      <c r="H20" s="78">
        <f t="shared" si="0"/>
        <v>100.1</v>
      </c>
      <c r="I20" s="122">
        <v>138939</v>
      </c>
      <c r="J20" s="97">
        <f t="shared" si="0"/>
        <v>66.3</v>
      </c>
      <c r="K20" s="18"/>
    </row>
    <row r="21" spans="1:11" ht="15.75" customHeight="1" x14ac:dyDescent="0.15">
      <c r="A21" s="151" t="s">
        <v>26</v>
      </c>
      <c r="B21" s="153"/>
      <c r="C21" s="119">
        <v>4110892</v>
      </c>
      <c r="D21" s="124">
        <v>96.7</v>
      </c>
      <c r="E21" s="120">
        <v>3967720</v>
      </c>
      <c r="F21" s="123">
        <v>101</v>
      </c>
      <c r="G21" s="121">
        <v>3762921</v>
      </c>
      <c r="H21" s="78">
        <f t="shared" si="0"/>
        <v>91.5</v>
      </c>
      <c r="I21" s="122">
        <v>3878741</v>
      </c>
      <c r="J21" s="97">
        <f t="shared" si="0"/>
        <v>97.8</v>
      </c>
      <c r="K21" s="18"/>
    </row>
    <row r="22" spans="1:11" ht="15.75" customHeight="1" x14ac:dyDescent="0.15">
      <c r="A22" s="151" t="s">
        <v>27</v>
      </c>
      <c r="B22" s="153"/>
      <c r="C22" s="119">
        <v>162101</v>
      </c>
      <c r="D22" s="124">
        <v>155.9</v>
      </c>
      <c r="E22" s="120">
        <v>169112</v>
      </c>
      <c r="F22" s="123">
        <v>128.30000000000001</v>
      </c>
      <c r="G22" s="121">
        <v>161749</v>
      </c>
      <c r="H22" s="78">
        <f t="shared" si="0"/>
        <v>99.8</v>
      </c>
      <c r="I22" s="122">
        <v>182280</v>
      </c>
      <c r="J22" s="97">
        <f t="shared" si="0"/>
        <v>107.8</v>
      </c>
      <c r="K22" s="18"/>
    </row>
    <row r="23" spans="1:11" ht="15.75" customHeight="1" x14ac:dyDescent="0.15">
      <c r="A23" s="151" t="s">
        <v>28</v>
      </c>
      <c r="B23" s="153"/>
      <c r="C23" s="119">
        <v>163525</v>
      </c>
      <c r="D23" s="124">
        <v>97.8</v>
      </c>
      <c r="E23" s="120">
        <v>153851</v>
      </c>
      <c r="F23" s="123">
        <v>101.3</v>
      </c>
      <c r="G23" s="121">
        <v>178929</v>
      </c>
      <c r="H23" s="78">
        <f t="shared" si="0"/>
        <v>109.4</v>
      </c>
      <c r="I23" s="122">
        <v>173261</v>
      </c>
      <c r="J23" s="97">
        <f t="shared" si="0"/>
        <v>112.6</v>
      </c>
      <c r="K23" s="18"/>
    </row>
    <row r="24" spans="1:11" ht="15.75" customHeight="1" x14ac:dyDescent="0.15">
      <c r="A24" s="151" t="s">
        <v>29</v>
      </c>
      <c r="B24" s="153"/>
      <c r="C24" s="119">
        <v>11594006</v>
      </c>
      <c r="D24" s="124">
        <v>102.7</v>
      </c>
      <c r="E24" s="120">
        <v>11793574</v>
      </c>
      <c r="F24" s="123">
        <v>100.1</v>
      </c>
      <c r="G24" s="121">
        <v>12183996</v>
      </c>
      <c r="H24" s="78">
        <f t="shared" si="0"/>
        <v>105.1</v>
      </c>
      <c r="I24" s="122">
        <v>12183996</v>
      </c>
      <c r="J24" s="97">
        <f t="shared" si="0"/>
        <v>103.3</v>
      </c>
      <c r="K24" s="18"/>
    </row>
    <row r="25" spans="1:11" ht="15.75" customHeight="1" x14ac:dyDescent="0.15">
      <c r="A25" s="151" t="s">
        <v>30</v>
      </c>
      <c r="B25" s="152"/>
      <c r="C25" s="119">
        <v>31000</v>
      </c>
      <c r="D25" s="124">
        <v>93.9</v>
      </c>
      <c r="E25" s="120">
        <v>28370</v>
      </c>
      <c r="F25" s="123">
        <v>94.7</v>
      </c>
      <c r="G25" s="121">
        <v>30000</v>
      </c>
      <c r="H25" s="78">
        <f t="shared" si="0"/>
        <v>96.8</v>
      </c>
      <c r="I25" s="122">
        <v>27997</v>
      </c>
      <c r="J25" s="97">
        <f t="shared" si="0"/>
        <v>98.7</v>
      </c>
      <c r="K25" s="18"/>
    </row>
    <row r="26" spans="1:11" ht="15.75" customHeight="1" x14ac:dyDescent="0.15">
      <c r="A26" s="151" t="s">
        <v>31</v>
      </c>
      <c r="B26" s="152"/>
      <c r="C26" s="119">
        <v>948228</v>
      </c>
      <c r="D26" s="124">
        <v>92</v>
      </c>
      <c r="E26" s="120">
        <v>876829</v>
      </c>
      <c r="F26" s="123">
        <v>86.9</v>
      </c>
      <c r="G26" s="121">
        <v>875469</v>
      </c>
      <c r="H26" s="78">
        <f t="shared" si="0"/>
        <v>92.3</v>
      </c>
      <c r="I26" s="122">
        <v>826902</v>
      </c>
      <c r="J26" s="97">
        <f t="shared" si="0"/>
        <v>94.3</v>
      </c>
      <c r="K26" s="18"/>
    </row>
    <row r="27" spans="1:11" ht="15.75" customHeight="1" x14ac:dyDescent="0.15">
      <c r="A27" s="151" t="s">
        <v>32</v>
      </c>
      <c r="B27" s="152"/>
      <c r="C27" s="119">
        <v>827302</v>
      </c>
      <c r="D27" s="124">
        <v>91.5</v>
      </c>
      <c r="E27" s="120">
        <v>812892</v>
      </c>
      <c r="F27" s="123">
        <v>89.7</v>
      </c>
      <c r="G27" s="121">
        <v>862668</v>
      </c>
      <c r="H27" s="78">
        <f t="shared" si="0"/>
        <v>104.3</v>
      </c>
      <c r="I27" s="122">
        <v>813177</v>
      </c>
      <c r="J27" s="97">
        <f t="shared" si="0"/>
        <v>100</v>
      </c>
      <c r="K27" s="18"/>
    </row>
    <row r="28" spans="1:11" ht="15.75" customHeight="1" x14ac:dyDescent="0.15">
      <c r="A28" s="151" t="s">
        <v>33</v>
      </c>
      <c r="B28" s="152"/>
      <c r="C28" s="119">
        <v>23638626</v>
      </c>
      <c r="D28" s="124">
        <v>101.4</v>
      </c>
      <c r="E28" s="120">
        <v>22150548</v>
      </c>
      <c r="F28" s="123">
        <v>101.5</v>
      </c>
      <c r="G28" s="121">
        <v>20633094</v>
      </c>
      <c r="H28" s="78">
        <f t="shared" si="0"/>
        <v>87.3</v>
      </c>
      <c r="I28" s="122">
        <v>19830323</v>
      </c>
      <c r="J28" s="97">
        <f t="shared" si="0"/>
        <v>89.5</v>
      </c>
      <c r="K28" s="18"/>
    </row>
    <row r="29" spans="1:11" ht="15.75" customHeight="1" x14ac:dyDescent="0.15">
      <c r="A29" s="151" t="s">
        <v>34</v>
      </c>
      <c r="B29" s="152"/>
      <c r="C29" s="119">
        <v>6778464</v>
      </c>
      <c r="D29" s="124">
        <v>109</v>
      </c>
      <c r="E29" s="120">
        <v>6053932</v>
      </c>
      <c r="F29" s="123">
        <v>105.7</v>
      </c>
      <c r="G29" s="121">
        <v>6681017</v>
      </c>
      <c r="H29" s="78">
        <f t="shared" si="0"/>
        <v>98.6</v>
      </c>
      <c r="I29" s="122">
        <v>6360819</v>
      </c>
      <c r="J29" s="97">
        <f t="shared" si="0"/>
        <v>105.1</v>
      </c>
      <c r="K29" s="18"/>
    </row>
    <row r="30" spans="1:11" ht="15.75" customHeight="1" x14ac:dyDescent="0.15">
      <c r="A30" s="151" t="s">
        <v>35</v>
      </c>
      <c r="B30" s="152"/>
      <c r="C30" s="119">
        <v>414209</v>
      </c>
      <c r="D30" s="124">
        <v>202.6</v>
      </c>
      <c r="E30" s="120">
        <v>397711</v>
      </c>
      <c r="F30" s="123">
        <v>171.3</v>
      </c>
      <c r="G30" s="121">
        <v>146379</v>
      </c>
      <c r="H30" s="78">
        <f t="shared" si="0"/>
        <v>35.299999999999997</v>
      </c>
      <c r="I30" s="122">
        <v>128992</v>
      </c>
      <c r="J30" s="97">
        <f t="shared" si="0"/>
        <v>32.4</v>
      </c>
      <c r="K30" s="18"/>
    </row>
    <row r="31" spans="1:11" ht="15.75" customHeight="1" x14ac:dyDescent="0.15">
      <c r="A31" s="151" t="s">
        <v>46</v>
      </c>
      <c r="B31" s="152"/>
      <c r="C31" s="119">
        <v>9987</v>
      </c>
      <c r="D31" s="124">
        <v>104.3</v>
      </c>
      <c r="E31" s="120">
        <v>8679</v>
      </c>
      <c r="F31" s="123">
        <v>103.3</v>
      </c>
      <c r="G31" s="121">
        <v>217212</v>
      </c>
      <c r="H31" s="78">
        <f t="shared" si="0"/>
        <v>2174.9</v>
      </c>
      <c r="I31" s="122">
        <v>216150</v>
      </c>
      <c r="J31" s="97">
        <f t="shared" si="0"/>
        <v>2490.5</v>
      </c>
      <c r="K31" s="18"/>
    </row>
    <row r="32" spans="1:11" ht="15.75" customHeight="1" x14ac:dyDescent="0.15">
      <c r="A32" s="151" t="s">
        <v>36</v>
      </c>
      <c r="B32" s="152"/>
      <c r="C32" s="119">
        <v>1607813</v>
      </c>
      <c r="D32" s="124">
        <v>71.099999999999994</v>
      </c>
      <c r="E32" s="120">
        <v>1381044</v>
      </c>
      <c r="F32" s="123">
        <v>61.7</v>
      </c>
      <c r="G32" s="121">
        <v>2561540</v>
      </c>
      <c r="H32" s="78">
        <f t="shared" si="0"/>
        <v>159.30000000000001</v>
      </c>
      <c r="I32" s="122">
        <v>1623398</v>
      </c>
      <c r="J32" s="97">
        <f t="shared" si="0"/>
        <v>117.5</v>
      </c>
      <c r="K32" s="18"/>
    </row>
    <row r="33" spans="1:11" ht="15.75" customHeight="1" x14ac:dyDescent="0.15">
      <c r="A33" s="170" t="s">
        <v>38</v>
      </c>
      <c r="B33" s="171"/>
      <c r="C33" s="125">
        <v>3289361</v>
      </c>
      <c r="D33" s="126">
        <v>121.4</v>
      </c>
      <c r="E33" s="127">
        <v>2577932</v>
      </c>
      <c r="F33" s="128">
        <v>104.7</v>
      </c>
      <c r="G33" s="129">
        <v>4041326</v>
      </c>
      <c r="H33" s="98">
        <f>IF(C33=0,0,ROUND(G33/C33*100,1))</f>
        <v>122.9</v>
      </c>
      <c r="I33" s="130">
        <v>3277363</v>
      </c>
      <c r="J33" s="99">
        <f>IF(E33=0,0,ROUND(I33/E33*100,1))</f>
        <v>127.1</v>
      </c>
      <c r="K33" s="18"/>
    </row>
    <row r="34" spans="1:11" ht="15.75" customHeight="1" x14ac:dyDescent="0.15">
      <c r="A34" s="151" t="s">
        <v>39</v>
      </c>
      <c r="B34" s="152"/>
      <c r="C34" s="119">
        <v>10626000</v>
      </c>
      <c r="D34" s="124">
        <v>124.8</v>
      </c>
      <c r="E34" s="120">
        <v>8544100</v>
      </c>
      <c r="F34" s="123">
        <v>126.9</v>
      </c>
      <c r="G34" s="121">
        <v>6689000</v>
      </c>
      <c r="H34" s="100">
        <f>IF(C34=0,0,ROUND(G34/C34*100,1))</f>
        <v>62.9</v>
      </c>
      <c r="I34" s="122">
        <v>4704400</v>
      </c>
      <c r="J34" s="101">
        <f>IF(E34=0,0,ROUND(I34/E34*100,1))</f>
        <v>55.1</v>
      </c>
      <c r="K34" s="18"/>
    </row>
    <row r="35" spans="1:11" ht="15.75" customHeight="1" x14ac:dyDescent="0.15">
      <c r="A35" s="149" t="s">
        <v>37</v>
      </c>
      <c r="B35" s="157"/>
      <c r="C35" s="131">
        <v>1544221</v>
      </c>
      <c r="D35" s="132">
        <v>94.4</v>
      </c>
      <c r="E35" s="133">
        <v>1544221</v>
      </c>
      <c r="F35" s="134">
        <v>94.4</v>
      </c>
      <c r="G35" s="135">
        <v>1624990</v>
      </c>
      <c r="H35" s="102">
        <f t="shared" si="0"/>
        <v>105.2</v>
      </c>
      <c r="I35" s="136">
        <v>1624990</v>
      </c>
      <c r="J35" s="103">
        <f t="shared" si="0"/>
        <v>105.2</v>
      </c>
      <c r="K35" s="18"/>
    </row>
    <row r="36" spans="1:11" ht="15.75" customHeight="1" x14ac:dyDescent="0.15">
      <c r="A36" s="167" t="s">
        <v>0</v>
      </c>
      <c r="B36" s="162"/>
      <c r="C36" s="137">
        <v>95364128</v>
      </c>
      <c r="D36" s="138">
        <v>103.1</v>
      </c>
      <c r="E36" s="139">
        <v>89950148</v>
      </c>
      <c r="F36" s="140">
        <v>102.1</v>
      </c>
      <c r="G36" s="104">
        <f>G9+SUM(G17:G35)</f>
        <v>90054722</v>
      </c>
      <c r="H36" s="142">
        <f t="shared" si="0"/>
        <v>94.4</v>
      </c>
      <c r="I36" s="105">
        <f>I9+SUM(I17:I35)</f>
        <v>85172531</v>
      </c>
      <c r="J36" s="143">
        <f t="shared" si="0"/>
        <v>94.7</v>
      </c>
      <c r="K36" s="18"/>
    </row>
    <row r="37" spans="1:11" ht="14.2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1" ht="14.25" x14ac:dyDescent="0.15">
      <c r="A38" s="33"/>
      <c r="J38" s="48"/>
    </row>
    <row r="39" spans="1:11" ht="15" x14ac:dyDescent="0.15">
      <c r="A39" s="88" t="s">
        <v>85</v>
      </c>
      <c r="J39" s="48" t="s">
        <v>50</v>
      </c>
    </row>
    <row r="40" spans="1:11" ht="15.75" customHeight="1" x14ac:dyDescent="0.15">
      <c r="C40" s="158" t="str">
        <f>+C7</f>
        <v>29年度</v>
      </c>
      <c r="D40" s="159"/>
      <c r="E40" s="159"/>
      <c r="F40" s="160"/>
      <c r="G40" s="158" t="str">
        <f>+G7</f>
        <v>30年度</v>
      </c>
      <c r="H40" s="159"/>
      <c r="I40" s="159"/>
      <c r="J40" s="160"/>
    </row>
    <row r="41" spans="1:11" ht="15.75" customHeight="1" x14ac:dyDescent="0.15">
      <c r="A41" s="161" t="s">
        <v>45</v>
      </c>
      <c r="B41" s="162"/>
      <c r="C41" s="50" t="s">
        <v>40</v>
      </c>
      <c r="D41" s="51" t="s">
        <v>80</v>
      </c>
      <c r="E41" s="52" t="s">
        <v>81</v>
      </c>
      <c r="F41" s="52" t="s">
        <v>80</v>
      </c>
      <c r="G41" s="50" t="s">
        <v>82</v>
      </c>
      <c r="H41" s="51" t="s">
        <v>80</v>
      </c>
      <c r="I41" s="52" t="s">
        <v>81</v>
      </c>
      <c r="J41" s="53" t="s">
        <v>80</v>
      </c>
      <c r="K41" s="18"/>
    </row>
    <row r="42" spans="1:11" ht="15.75" customHeight="1" x14ac:dyDescent="0.15">
      <c r="A42" s="156" t="s">
        <v>9</v>
      </c>
      <c r="B42" s="150"/>
      <c r="C42" s="55">
        <v>493417</v>
      </c>
      <c r="D42" s="63">
        <v>98.1</v>
      </c>
      <c r="E42" s="56">
        <v>483403</v>
      </c>
      <c r="F42" s="64">
        <v>98.6</v>
      </c>
      <c r="G42" s="79">
        <v>493116</v>
      </c>
      <c r="H42" s="81">
        <f>IF(C42=0,0,ROUND(G42/C42*100,1))</f>
        <v>99.9</v>
      </c>
      <c r="I42" s="82">
        <v>482380</v>
      </c>
      <c r="J42" s="106">
        <f t="shared" ref="J42:J55" si="1">IF(E42=0,0,ROUND(I42/E42*100,1))</f>
        <v>99.8</v>
      </c>
      <c r="K42" s="18"/>
    </row>
    <row r="43" spans="1:11" ht="15.75" customHeight="1" x14ac:dyDescent="0.15">
      <c r="A43" s="151" t="s">
        <v>10</v>
      </c>
      <c r="B43" s="155"/>
      <c r="C43" s="57">
        <v>5753603</v>
      </c>
      <c r="D43" s="65">
        <v>96.2</v>
      </c>
      <c r="E43" s="58">
        <v>5396760</v>
      </c>
      <c r="F43" s="66">
        <v>99</v>
      </c>
      <c r="G43" s="76">
        <v>6335900</v>
      </c>
      <c r="H43" s="81">
        <f t="shared" ref="H43:H55" si="2">IF(C43=0,0,ROUND(G43/C43*100,1))</f>
        <v>110.1</v>
      </c>
      <c r="I43" s="83">
        <v>5780791</v>
      </c>
      <c r="J43" s="107">
        <f t="shared" si="1"/>
        <v>107.1</v>
      </c>
      <c r="K43" s="18"/>
    </row>
    <row r="44" spans="1:11" ht="15.75" customHeight="1" x14ac:dyDescent="0.15">
      <c r="A44" s="151" t="s">
        <v>11</v>
      </c>
      <c r="B44" s="155"/>
      <c r="C44" s="57">
        <v>47701758</v>
      </c>
      <c r="D44" s="65">
        <v>103.6</v>
      </c>
      <c r="E44" s="58">
        <v>45632544</v>
      </c>
      <c r="F44" s="66">
        <v>103</v>
      </c>
      <c r="G44" s="76">
        <v>46401611</v>
      </c>
      <c r="H44" s="81">
        <f t="shared" si="2"/>
        <v>97.3</v>
      </c>
      <c r="I44" s="83">
        <v>44749904</v>
      </c>
      <c r="J44" s="108">
        <f t="shared" si="1"/>
        <v>98.1</v>
      </c>
      <c r="K44" s="18"/>
    </row>
    <row r="45" spans="1:11" ht="15.75" customHeight="1" x14ac:dyDescent="0.15">
      <c r="A45" s="151" t="s">
        <v>12</v>
      </c>
      <c r="B45" s="155"/>
      <c r="C45" s="57">
        <v>10459417</v>
      </c>
      <c r="D45" s="65">
        <v>109.7</v>
      </c>
      <c r="E45" s="58">
        <v>10113742</v>
      </c>
      <c r="F45" s="66">
        <v>109.6</v>
      </c>
      <c r="G45" s="76">
        <v>4301240</v>
      </c>
      <c r="H45" s="81">
        <f t="shared" si="2"/>
        <v>41.1</v>
      </c>
      <c r="I45" s="83">
        <v>3987250</v>
      </c>
      <c r="J45" s="108">
        <f t="shared" si="1"/>
        <v>39.4</v>
      </c>
      <c r="K45" s="18"/>
    </row>
    <row r="46" spans="1:11" ht="15.75" customHeight="1" x14ac:dyDescent="0.15">
      <c r="A46" s="151" t="s">
        <v>13</v>
      </c>
      <c r="B46" s="155"/>
      <c r="C46" s="57">
        <v>250663</v>
      </c>
      <c r="D46" s="65">
        <v>95.2</v>
      </c>
      <c r="E46" s="58">
        <v>221422</v>
      </c>
      <c r="F46" s="66">
        <v>92.9</v>
      </c>
      <c r="G46" s="76">
        <v>273063</v>
      </c>
      <c r="H46" s="81">
        <f t="shared" si="2"/>
        <v>108.9</v>
      </c>
      <c r="I46" s="83">
        <v>237648</v>
      </c>
      <c r="J46" s="108">
        <f t="shared" si="1"/>
        <v>107.3</v>
      </c>
      <c r="K46" s="18"/>
    </row>
    <row r="47" spans="1:11" ht="15.75" customHeight="1" x14ac:dyDescent="0.15">
      <c r="A47" s="151" t="s">
        <v>14</v>
      </c>
      <c r="B47" s="155"/>
      <c r="C47" s="57">
        <v>11926532</v>
      </c>
      <c r="D47" s="65">
        <v>112.9</v>
      </c>
      <c r="E47" s="58">
        <v>8917045</v>
      </c>
      <c r="F47" s="66">
        <v>102.1</v>
      </c>
      <c r="G47" s="76">
        <v>11453619</v>
      </c>
      <c r="H47" s="81">
        <f t="shared" si="2"/>
        <v>96</v>
      </c>
      <c r="I47" s="83">
        <v>9079510</v>
      </c>
      <c r="J47" s="109">
        <f t="shared" si="1"/>
        <v>101.8</v>
      </c>
      <c r="K47" s="18"/>
    </row>
    <row r="48" spans="1:11" ht="15.75" customHeight="1" x14ac:dyDescent="0.15">
      <c r="A48" s="151" t="s">
        <v>15</v>
      </c>
      <c r="B48" s="155"/>
      <c r="C48" s="57">
        <v>2965754</v>
      </c>
      <c r="D48" s="65">
        <v>107.6</v>
      </c>
      <c r="E48" s="58">
        <v>2957966</v>
      </c>
      <c r="F48" s="66">
        <v>107.5</v>
      </c>
      <c r="G48" s="76">
        <v>2861582</v>
      </c>
      <c r="H48" s="81">
        <f t="shared" si="2"/>
        <v>96.5</v>
      </c>
      <c r="I48" s="83">
        <v>2859284</v>
      </c>
      <c r="J48" s="108">
        <f t="shared" si="1"/>
        <v>96.7</v>
      </c>
      <c r="K48" s="18"/>
    </row>
    <row r="49" spans="1:11" ht="15.75" customHeight="1" x14ac:dyDescent="0.15">
      <c r="A49" s="151" t="s">
        <v>16</v>
      </c>
      <c r="B49" s="155"/>
      <c r="C49" s="57">
        <v>6852390</v>
      </c>
      <c r="D49" s="65">
        <v>99</v>
      </c>
      <c r="E49" s="58">
        <v>5878721</v>
      </c>
      <c r="F49" s="66">
        <v>103.3</v>
      </c>
      <c r="G49" s="76">
        <v>7674133</v>
      </c>
      <c r="H49" s="81">
        <f t="shared" si="2"/>
        <v>112</v>
      </c>
      <c r="I49" s="83">
        <v>6323004</v>
      </c>
      <c r="J49" s="108">
        <f t="shared" si="1"/>
        <v>107.6</v>
      </c>
      <c r="K49" s="18"/>
    </row>
    <row r="50" spans="1:11" ht="15.75" customHeight="1" x14ac:dyDescent="0.15">
      <c r="A50" s="151" t="s">
        <v>17</v>
      </c>
      <c r="B50" s="155"/>
      <c r="C50" s="57">
        <v>50</v>
      </c>
      <c r="D50" s="65">
        <v>100</v>
      </c>
      <c r="E50" s="58">
        <v>0</v>
      </c>
      <c r="F50" s="66">
        <v>0</v>
      </c>
      <c r="G50" s="76">
        <v>50</v>
      </c>
      <c r="H50" s="81">
        <f t="shared" si="2"/>
        <v>100</v>
      </c>
      <c r="I50" s="83">
        <v>0</v>
      </c>
      <c r="J50" s="108">
        <f t="shared" si="1"/>
        <v>0</v>
      </c>
      <c r="K50" s="18"/>
    </row>
    <row r="51" spans="1:11" ht="15.75" customHeight="1" x14ac:dyDescent="0.15">
      <c r="A51" s="151" t="s">
        <v>18</v>
      </c>
      <c r="B51" s="155"/>
      <c r="C51" s="57">
        <v>6381499</v>
      </c>
      <c r="D51" s="65">
        <v>80.2</v>
      </c>
      <c r="E51" s="58">
        <v>6242098</v>
      </c>
      <c r="F51" s="66">
        <v>79.8</v>
      </c>
      <c r="G51" s="76">
        <v>6805722</v>
      </c>
      <c r="H51" s="81">
        <f t="shared" si="2"/>
        <v>106.6</v>
      </c>
      <c r="I51" s="83">
        <v>6604169</v>
      </c>
      <c r="J51" s="108">
        <f t="shared" si="1"/>
        <v>105.8</v>
      </c>
      <c r="K51" s="18"/>
    </row>
    <row r="52" spans="1:11" ht="15.75" customHeight="1" x14ac:dyDescent="0.15">
      <c r="A52" s="151" t="s">
        <v>19</v>
      </c>
      <c r="B52" s="155"/>
      <c r="C52" s="57">
        <v>2485455</v>
      </c>
      <c r="D52" s="65">
        <v>130.1</v>
      </c>
      <c r="E52" s="58">
        <v>2481457</v>
      </c>
      <c r="F52" s="66">
        <v>130</v>
      </c>
      <c r="G52" s="76">
        <v>3399281</v>
      </c>
      <c r="H52" s="81">
        <f t="shared" si="2"/>
        <v>136.80000000000001</v>
      </c>
      <c r="I52" s="83">
        <v>3398442</v>
      </c>
      <c r="J52" s="108">
        <f t="shared" si="1"/>
        <v>137</v>
      </c>
      <c r="K52" s="18"/>
    </row>
    <row r="53" spans="1:11" ht="15.75" customHeight="1" x14ac:dyDescent="0.15">
      <c r="A53" s="168" t="s">
        <v>20</v>
      </c>
      <c r="B53" s="169"/>
      <c r="C53" s="59">
        <v>93590</v>
      </c>
      <c r="D53" s="67">
        <v>98.9</v>
      </c>
      <c r="E53" s="60">
        <v>0</v>
      </c>
      <c r="F53" s="68">
        <v>0</v>
      </c>
      <c r="G53" s="77">
        <v>55405</v>
      </c>
      <c r="H53" s="84">
        <f t="shared" si="2"/>
        <v>59.2</v>
      </c>
      <c r="I53" s="85">
        <v>0</v>
      </c>
      <c r="J53" s="110">
        <f t="shared" si="1"/>
        <v>0</v>
      </c>
      <c r="K53" s="46"/>
    </row>
    <row r="54" spans="1:11" ht="15.75" hidden="1" customHeight="1" x14ac:dyDescent="0.15">
      <c r="A54" s="165" t="s">
        <v>60</v>
      </c>
      <c r="B54" s="166"/>
      <c r="C54" s="69">
        <v>0</v>
      </c>
      <c r="D54" s="70">
        <v>0</v>
      </c>
      <c r="E54" s="71">
        <v>0</v>
      </c>
      <c r="F54" s="72">
        <v>0</v>
      </c>
      <c r="G54" s="111">
        <v>0</v>
      </c>
      <c r="H54" s="112">
        <f t="shared" si="2"/>
        <v>0</v>
      </c>
      <c r="I54" s="113">
        <v>0</v>
      </c>
      <c r="J54" s="114">
        <f t="shared" si="1"/>
        <v>0</v>
      </c>
      <c r="K54" s="18"/>
    </row>
    <row r="55" spans="1:11" ht="15.75" customHeight="1" x14ac:dyDescent="0.15">
      <c r="A55" s="163" t="s">
        <v>0</v>
      </c>
      <c r="B55" s="164"/>
      <c r="C55" s="61">
        <v>95364128</v>
      </c>
      <c r="D55" s="73">
        <v>103.1</v>
      </c>
      <c r="E55" s="62">
        <v>88325158</v>
      </c>
      <c r="F55" s="74">
        <v>102</v>
      </c>
      <c r="G55" s="80">
        <f>SUM(G42:G54)</f>
        <v>90054722</v>
      </c>
      <c r="H55" s="144">
        <f t="shared" si="2"/>
        <v>94.4</v>
      </c>
      <c r="I55" s="86">
        <f>SUM(I42:I54)</f>
        <v>83502382</v>
      </c>
      <c r="J55" s="145">
        <f t="shared" si="1"/>
        <v>94.5</v>
      </c>
      <c r="K55" s="18"/>
    </row>
    <row r="56" spans="1:11" x14ac:dyDescent="0.15">
      <c r="A56" s="18"/>
      <c r="B56" s="18"/>
      <c r="C56" s="18"/>
      <c r="D56" s="18"/>
      <c r="E56" s="18"/>
      <c r="F56" s="18"/>
      <c r="G56" s="18"/>
      <c r="H56" s="47"/>
      <c r="I56" s="18"/>
      <c r="J56" s="47"/>
    </row>
    <row r="57" spans="1:11" x14ac:dyDescent="0.15">
      <c r="C57" s="43"/>
      <c r="E57" s="43"/>
    </row>
  </sheetData>
  <customSheetViews>
    <customSheetView guid="{864D1787-017E-46EC-87DD-133AB530B48B}" scale="120" showGridLines="0" hiddenRows="1">
      <pane xSplit="2" topLeftCell="C1" activePane="topRight" state="frozen"/>
      <selection pane="topRight" activeCell="J38" sqref="J38"/>
      <pageMargins left="0.39370078740157483" right="0.15748031496062992" top="0.39370078740157483" bottom="0.39370078740157483" header="0" footer="0.27"/>
      <pageSetup paperSize="9" firstPageNumber="4" pageOrder="overThenDown" orientation="portrait" blackAndWhite="1" useFirstPageNumber="1" r:id="rId1"/>
      <headerFooter alignWithMargins="0">
        <oddFooter>&amp;C&amp;"ＭＳ Ｐ明朝,標準"－&amp;"ＭＳ 明朝,標準"3&amp;"ＭＳ Ｐ明朝,標準"－</oddFooter>
      </headerFooter>
    </customSheetView>
  </customSheetViews>
  <mergeCells count="41">
    <mergeCell ref="A33:B33"/>
    <mergeCell ref="A48:B48"/>
    <mergeCell ref="A46:B46"/>
    <mergeCell ref="A44:B44"/>
    <mergeCell ref="A20:B20"/>
    <mergeCell ref="A55:B55"/>
    <mergeCell ref="A43:B43"/>
    <mergeCell ref="A54:B54"/>
    <mergeCell ref="A34:B34"/>
    <mergeCell ref="A36:B36"/>
    <mergeCell ref="A52:B52"/>
    <mergeCell ref="A45:B45"/>
    <mergeCell ref="A51:B51"/>
    <mergeCell ref="A49:B49"/>
    <mergeCell ref="A53:B53"/>
    <mergeCell ref="A50:B50"/>
    <mergeCell ref="A41:B41"/>
    <mergeCell ref="G7:J7"/>
    <mergeCell ref="A31:B31"/>
    <mergeCell ref="A47:B47"/>
    <mergeCell ref="A42:B42"/>
    <mergeCell ref="A21:B21"/>
    <mergeCell ref="A22:B22"/>
    <mergeCell ref="A35:B35"/>
    <mergeCell ref="C40:F40"/>
    <mergeCell ref="G40:J40"/>
    <mergeCell ref="A18:B18"/>
    <mergeCell ref="A24:B24"/>
    <mergeCell ref="A26:B26"/>
    <mergeCell ref="A32:B32"/>
    <mergeCell ref="A28:B28"/>
    <mergeCell ref="A8:B8"/>
    <mergeCell ref="A30:B30"/>
    <mergeCell ref="C7:F7"/>
    <mergeCell ref="A9:B9"/>
    <mergeCell ref="A25:B25"/>
    <mergeCell ref="A17:B17"/>
    <mergeCell ref="A29:B29"/>
    <mergeCell ref="A23:B23"/>
    <mergeCell ref="A27:B27"/>
    <mergeCell ref="A19:B19"/>
  </mergeCells>
  <phoneticPr fontId="2"/>
  <printOptions gridLinesSet="0"/>
  <pageMargins left="0.39370078740157483" right="0.15748031496062992" top="0.39370078740157483" bottom="0.39370078740157483" header="0" footer="0.27559055118110237"/>
  <pageSetup paperSize="9" firstPageNumber="4" pageOrder="overThenDown" orientation="portrait" blackAndWhite="1" useFirstPageNumber="1" r:id="rId2"/>
  <headerFooter alignWithMargins="0">
    <oddFooter>&amp;C&amp;"ＭＳ 明朝,標準"－3－</oddFooter>
  </headerFooter>
  <ignoredErrors>
    <ignoredError sqref="H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V46"/>
  <sheetViews>
    <sheetView showGridLines="0" zoomScale="120" zoomScaleNormal="120" zoomScaleSheetLayoutView="100" workbookViewId="0">
      <selection activeCell="O21" sqref="O21"/>
    </sheetView>
  </sheetViews>
  <sheetFormatPr defaultColWidth="8" defaultRowHeight="13.5" x14ac:dyDescent="0.15"/>
  <cols>
    <col min="1" max="1" width="3.25" style="1" customWidth="1"/>
    <col min="2" max="2" width="3.75" style="1" customWidth="1"/>
    <col min="3" max="11" width="8" style="1" customWidth="1"/>
    <col min="12" max="12" width="2.25" style="1" customWidth="1"/>
    <col min="23" max="16384" width="8" style="1"/>
  </cols>
  <sheetData>
    <row r="1" spans="12:12" ht="14.25" customHeight="1" x14ac:dyDescent="0.15"/>
    <row r="2" spans="12:12" ht="13.5" customHeight="1" x14ac:dyDescent="0.15"/>
    <row r="3" spans="12:12" ht="13.5" customHeight="1" x14ac:dyDescent="0.15"/>
    <row r="4" spans="12:12" ht="13.5" customHeight="1" x14ac:dyDescent="0.15"/>
    <row r="5" spans="12:12" x14ac:dyDescent="0.15">
      <c r="L5" s="10"/>
    </row>
    <row r="6" spans="12:12" x14ac:dyDescent="0.15">
      <c r="L6" s="23"/>
    </row>
    <row r="7" spans="12:12" x14ac:dyDescent="0.15">
      <c r="L7" s="23"/>
    </row>
    <row r="8" spans="12:12" x14ac:dyDescent="0.15">
      <c r="L8" s="23"/>
    </row>
    <row r="9" spans="12:12" x14ac:dyDescent="0.15">
      <c r="L9" s="23"/>
    </row>
    <row r="10" spans="12:12" x14ac:dyDescent="0.15">
      <c r="L10" s="23"/>
    </row>
    <row r="11" spans="12:12" x14ac:dyDescent="0.15">
      <c r="L11" s="23"/>
    </row>
    <row r="12" spans="12:12" x14ac:dyDescent="0.15">
      <c r="L12" s="23"/>
    </row>
    <row r="13" spans="12:12" x14ac:dyDescent="0.15">
      <c r="L13" s="23"/>
    </row>
    <row r="14" spans="12:12" x14ac:dyDescent="0.15">
      <c r="L14" s="23"/>
    </row>
    <row r="15" spans="12:12" x14ac:dyDescent="0.15">
      <c r="L15" s="23"/>
    </row>
    <row r="16" spans="12:12" x14ac:dyDescent="0.15">
      <c r="L16" s="23"/>
    </row>
    <row r="17" spans="12:12" x14ac:dyDescent="0.15">
      <c r="L17" s="23"/>
    </row>
    <row r="18" spans="12:12" x14ac:dyDescent="0.15">
      <c r="L18" s="23"/>
    </row>
    <row r="19" spans="12:12" x14ac:dyDescent="0.15">
      <c r="L19" s="23"/>
    </row>
    <row r="20" spans="12:12" x14ac:dyDescent="0.15">
      <c r="L20" s="23"/>
    </row>
    <row r="21" spans="12:12" x14ac:dyDescent="0.15">
      <c r="L21" s="23"/>
    </row>
    <row r="22" spans="12:12" x14ac:dyDescent="0.15">
      <c r="L22" s="23"/>
    </row>
    <row r="23" spans="12:12" x14ac:dyDescent="0.15">
      <c r="L23" s="23"/>
    </row>
    <row r="24" spans="12:12" x14ac:dyDescent="0.15">
      <c r="L24" s="23"/>
    </row>
    <row r="25" spans="12:12" x14ac:dyDescent="0.15">
      <c r="L25" s="23"/>
    </row>
    <row r="26" spans="12:12" x14ac:dyDescent="0.15">
      <c r="L26" s="23"/>
    </row>
    <row r="27" spans="12:12" x14ac:dyDescent="0.15">
      <c r="L27" s="24"/>
    </row>
    <row r="28" spans="12:12" ht="13.5" customHeight="1" x14ac:dyDescent="0.15">
      <c r="L28" s="2"/>
    </row>
    <row r="29" spans="12:12" ht="13.5" customHeight="1" x14ac:dyDescent="0.15"/>
    <row r="30" spans="12:12" ht="13.5" customHeight="1" x14ac:dyDescent="0.15"/>
    <row r="31" spans="12:12" ht="13.5" customHeight="1" x14ac:dyDescent="0.15">
      <c r="L31" s="25"/>
    </row>
    <row r="32" spans="12:12" ht="13.5" customHeight="1" x14ac:dyDescent="0.15">
      <c r="L32" s="11"/>
    </row>
    <row r="33" spans="12:12" ht="13.5" customHeight="1" x14ac:dyDescent="0.15">
      <c r="L33" s="11"/>
    </row>
    <row r="34" spans="12:12" ht="13.5" customHeight="1" x14ac:dyDescent="0.15">
      <c r="L34" s="30"/>
    </row>
    <row r="35" spans="12:12" ht="13.5" customHeight="1" x14ac:dyDescent="0.15">
      <c r="L35" s="11"/>
    </row>
    <row r="36" spans="12:12" ht="13.5" customHeight="1" x14ac:dyDescent="0.15">
      <c r="L36" s="11"/>
    </row>
    <row r="37" spans="12:12" ht="13.5" customHeight="1" x14ac:dyDescent="0.15">
      <c r="L37" s="11"/>
    </row>
    <row r="38" spans="12:12" ht="13.5" customHeight="1" x14ac:dyDescent="0.15">
      <c r="L38" s="11"/>
    </row>
    <row r="39" spans="12:12" ht="13.5" customHeight="1" x14ac:dyDescent="0.15">
      <c r="L39" s="11"/>
    </row>
    <row r="40" spans="12:12" x14ac:dyDescent="0.15">
      <c r="L40" s="11"/>
    </row>
    <row r="41" spans="12:12" x14ac:dyDescent="0.15">
      <c r="L41" s="11"/>
    </row>
    <row r="42" spans="12:12" x14ac:dyDescent="0.15">
      <c r="L42" s="11"/>
    </row>
    <row r="43" spans="12:12" x14ac:dyDescent="0.15">
      <c r="L43" s="11"/>
    </row>
    <row r="44" spans="12:12" x14ac:dyDescent="0.15">
      <c r="L44" s="11"/>
    </row>
    <row r="45" spans="12:12" x14ac:dyDescent="0.15">
      <c r="L45" s="26"/>
    </row>
    <row r="46" spans="12:12" x14ac:dyDescent="0.15">
      <c r="L46"/>
    </row>
  </sheetData>
  <customSheetViews>
    <customSheetView guid="{864D1787-017E-46EC-87DD-133AB530B48B}" showPageBreaks="1" showGridLines="0" printArea="1" view="pageBreakPreview">
      <selection activeCell="M1" sqref="M1:S1048576"/>
      <pageMargins left="0.78740157480314965" right="0.35433070866141736" top="0.78740157480314965" bottom="0.59055118110236227" header="0" footer="0.31496062992125984"/>
      <pageSetup paperSize="9" firstPageNumber="3" pageOrder="overThenDown" orientation="portrait" useFirstPageNumber="1" r:id="rId1"/>
      <headerFooter alignWithMargins="0">
        <oddFooter>&amp;C&amp;"ＭＳ 明朝,標準"－4－</oddFooter>
      </headerFooter>
    </customSheetView>
  </customSheetViews>
  <phoneticPr fontId="2"/>
  <printOptions gridLinesSet="0"/>
  <pageMargins left="0.78740157480314965" right="0.35433070866141736" top="0.78740157480314965" bottom="0.59055118110236227" header="0" footer="0.31496062992125984"/>
  <pageSetup paperSize="9" firstPageNumber="3" pageOrder="overThenDown" orientation="portrait" useFirstPageNumber="1" r:id="rId2"/>
  <headerFooter alignWithMargins="0">
    <oddFooter>&amp;C&amp;"ＭＳ 明朝,標準"－4－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F47" sqref="F47"/>
    </sheetView>
  </sheetViews>
  <sheetFormatPr defaultRowHeight="13.5" x14ac:dyDescent="0.15"/>
  <cols>
    <col min="1" max="1" width="12.375" style="1" customWidth="1"/>
    <col min="2" max="2" width="13.125" style="1" bestFit="1" customWidth="1"/>
    <col min="3" max="3" width="8.625" style="1" customWidth="1"/>
    <col min="4" max="4" width="10.125" style="1" customWidth="1"/>
    <col min="5" max="5" width="11.25" style="1" bestFit="1" customWidth="1"/>
    <col min="6" max="10" width="9" style="1"/>
  </cols>
  <sheetData>
    <row r="1" spans="1:1" x14ac:dyDescent="0.15">
      <c r="A1" s="45" t="s">
        <v>73</v>
      </c>
    </row>
    <row r="2" spans="1:1" x14ac:dyDescent="0.15">
      <c r="A2" s="45" t="s">
        <v>75</v>
      </c>
    </row>
    <row r="3" spans="1:1" x14ac:dyDescent="0.15">
      <c r="A3" s="45" t="s">
        <v>74</v>
      </c>
    </row>
    <row r="4" spans="1:1" x14ac:dyDescent="0.15">
      <c r="A4" s="45"/>
    </row>
    <row r="5" spans="1:1" x14ac:dyDescent="0.15">
      <c r="A5" s="45" t="s">
        <v>76</v>
      </c>
    </row>
    <row r="6" spans="1:1" x14ac:dyDescent="0.15">
      <c r="A6" s="45" t="s">
        <v>77</v>
      </c>
    </row>
    <row r="14" spans="1:1" x14ac:dyDescent="0.15">
      <c r="A14" s="35" t="str">
        <f>+"【図３元データー】平成"&amp;P3一般会計予算決算額!G7&amp;"一般会計歳入・歳出決算額の構成"</f>
        <v>【図３元データー】平成30年度一般会計歳入・歳出決算額の構成</v>
      </c>
    </row>
    <row r="15" spans="1:1" x14ac:dyDescent="0.15">
      <c r="A15" s="2"/>
    </row>
    <row r="16" spans="1:1" ht="14.25" thickBot="1" x14ac:dyDescent="0.2">
      <c r="A16" s="1" t="s">
        <v>78</v>
      </c>
    </row>
    <row r="17" spans="1:6" ht="14.25" thickBot="1" x14ac:dyDescent="0.2">
      <c r="A17" s="3" t="s">
        <v>51</v>
      </c>
      <c r="B17" s="4" t="s">
        <v>52</v>
      </c>
      <c r="C17" s="5" t="s">
        <v>53</v>
      </c>
      <c r="D17" s="3" t="s">
        <v>51</v>
      </c>
      <c r="E17" s="4" t="s">
        <v>52</v>
      </c>
      <c r="F17" s="5" t="s">
        <v>53</v>
      </c>
    </row>
    <row r="18" spans="1:6" x14ac:dyDescent="0.15">
      <c r="A18" s="6" t="s">
        <v>54</v>
      </c>
      <c r="B18" s="37">
        <f>P3一般会計予算決算額!I9</f>
        <v>28611217</v>
      </c>
      <c r="C18" s="27">
        <f t="shared" ref="C18:C25" si="0">ROUND(B18/$B$25*100,1)</f>
        <v>33.6</v>
      </c>
      <c r="D18" s="172" t="s">
        <v>3</v>
      </c>
      <c r="E18" s="175">
        <f>SUM(B18:B20)</f>
        <v>37122189</v>
      </c>
      <c r="F18" s="178">
        <f>ROUND(E18/$E$25*100,1)</f>
        <v>43.6</v>
      </c>
    </row>
    <row r="19" spans="1:6" x14ac:dyDescent="0.15">
      <c r="A19" s="6" t="s">
        <v>4</v>
      </c>
      <c r="B19" s="36">
        <f>P3一般会計予算決算額!I33</f>
        <v>3277363</v>
      </c>
      <c r="C19" s="28">
        <f t="shared" si="0"/>
        <v>3.8</v>
      </c>
      <c r="D19" s="173"/>
      <c r="E19" s="176"/>
      <c r="F19" s="179" t="e">
        <f>ROUND(E19/#REF!*100,1)</f>
        <v>#REF!</v>
      </c>
    </row>
    <row r="20" spans="1:6" x14ac:dyDescent="0.15">
      <c r="A20" s="6" t="s">
        <v>5</v>
      </c>
      <c r="B20" s="41">
        <f>P3一般会計予算決算額!I26+P3一般会計予算決算額!I27+P3一般会計予算決算額!I30+P3一般会計予算決算額!I31+P3一般会計予算決算額!I32+P3一般会計予算決算額!I35</f>
        <v>5233609</v>
      </c>
      <c r="C20" s="28">
        <f t="shared" si="0"/>
        <v>6.1</v>
      </c>
      <c r="D20" s="174"/>
      <c r="E20" s="177"/>
      <c r="F20" s="180" t="e">
        <f>ROUND(E20/#REF!*100,1)</f>
        <v>#REF!</v>
      </c>
    </row>
    <row r="21" spans="1:6" x14ac:dyDescent="0.15">
      <c r="A21" s="6" t="s">
        <v>55</v>
      </c>
      <c r="B21" s="38">
        <f>P3一般会計予算決算額!I29</f>
        <v>6360819</v>
      </c>
      <c r="C21" s="28">
        <f t="shared" si="0"/>
        <v>7.5</v>
      </c>
      <c r="D21" s="181" t="s">
        <v>6</v>
      </c>
      <c r="E21" s="184">
        <f>SUM(B21:B24)</f>
        <v>48050342</v>
      </c>
      <c r="F21" s="187">
        <f>ROUND(E21/$E$25*100,1)</f>
        <v>56.4</v>
      </c>
    </row>
    <row r="22" spans="1:6" x14ac:dyDescent="0.15">
      <c r="A22" s="6" t="s">
        <v>7</v>
      </c>
      <c r="B22" s="19">
        <f>P3一般会計予算決算額!I17+P3一般会計予算決算額!I18+P3一般会計予算決算額!I19+P3一般会計予算決算額!I20+P3一般会計予算決算額!I21+P3一般会計予算決算額!I22+P3一般会計予算決算額!I23+P3一般会計予算決算額!I25+P3一般会計予算決算額!I34</f>
        <v>9675204</v>
      </c>
      <c r="C22" s="28">
        <f t="shared" si="0"/>
        <v>11.4</v>
      </c>
      <c r="D22" s="182"/>
      <c r="E22" s="185"/>
      <c r="F22" s="188"/>
    </row>
    <row r="23" spans="1:6" x14ac:dyDescent="0.15">
      <c r="A23" s="6" t="s">
        <v>56</v>
      </c>
      <c r="B23" s="40">
        <f>P3一般会計予算決算額!I24</f>
        <v>12183996</v>
      </c>
      <c r="C23" s="28">
        <f t="shared" si="0"/>
        <v>14.3</v>
      </c>
      <c r="D23" s="182"/>
      <c r="E23" s="185"/>
      <c r="F23" s="188"/>
    </row>
    <row r="24" spans="1:6" ht="14.25" thickBot="1" x14ac:dyDescent="0.2">
      <c r="A24" s="6" t="s">
        <v>57</v>
      </c>
      <c r="B24" s="39">
        <f>P3一般会計予算決算額!I28</f>
        <v>19830323</v>
      </c>
      <c r="C24" s="29">
        <f t="shared" si="0"/>
        <v>23.3</v>
      </c>
      <c r="D24" s="183"/>
      <c r="E24" s="186"/>
      <c r="F24" s="189"/>
    </row>
    <row r="25" spans="1:6" ht="14.25" thickBot="1" x14ac:dyDescent="0.2">
      <c r="A25" s="7" t="s">
        <v>8</v>
      </c>
      <c r="B25" s="8">
        <f>SUM(B18:B24)</f>
        <v>85172531</v>
      </c>
      <c r="C25" s="9">
        <f t="shared" si="0"/>
        <v>100</v>
      </c>
      <c r="D25" s="7" t="s">
        <v>8</v>
      </c>
      <c r="E25" s="8">
        <f>SUM(E18:E24)</f>
        <v>85172531</v>
      </c>
      <c r="F25" s="9">
        <f>ROUND(E25/$E$25*100,1)</f>
        <v>100</v>
      </c>
    </row>
    <row r="26" spans="1:6" x14ac:dyDescent="0.15">
      <c r="A26" s="42" t="s">
        <v>71</v>
      </c>
    </row>
    <row r="27" spans="1:6" x14ac:dyDescent="0.15">
      <c r="A27" s="2"/>
    </row>
    <row r="30" spans="1:6" ht="14.25" thickBot="1" x14ac:dyDescent="0.2">
      <c r="A30" s="1" t="s">
        <v>79</v>
      </c>
    </row>
    <row r="31" spans="1:6" ht="14.25" thickBot="1" x14ac:dyDescent="0.2">
      <c r="A31" s="3" t="s">
        <v>58</v>
      </c>
      <c r="B31" s="31" t="s">
        <v>1</v>
      </c>
      <c r="C31" s="32" t="s">
        <v>59</v>
      </c>
    </row>
    <row r="32" spans="1:6" x14ac:dyDescent="0.15">
      <c r="A32" s="12" t="s">
        <v>61</v>
      </c>
      <c r="B32" s="13">
        <f>P3一般会計予算決算額!I42</f>
        <v>482380</v>
      </c>
      <c r="C32" s="20">
        <f t="shared" ref="C32:C40" si="1">ROUND(B32/$B$42*100,1)</f>
        <v>0.6</v>
      </c>
    </row>
    <row r="33" spans="1:4" x14ac:dyDescent="0.15">
      <c r="A33" s="12" t="s">
        <v>62</v>
      </c>
      <c r="B33" s="13">
        <f>P3一般会計予算決算額!I43</f>
        <v>5780791</v>
      </c>
      <c r="C33" s="20">
        <f t="shared" si="1"/>
        <v>6.9</v>
      </c>
    </row>
    <row r="34" spans="1:4" x14ac:dyDescent="0.15">
      <c r="A34" s="12" t="s">
        <v>63</v>
      </c>
      <c r="B34" s="13">
        <f>P3一般会計予算決算額!I44</f>
        <v>44749904</v>
      </c>
      <c r="C34" s="20">
        <f t="shared" si="1"/>
        <v>53.6</v>
      </c>
    </row>
    <row r="35" spans="1:4" x14ac:dyDescent="0.15">
      <c r="A35" s="12" t="s">
        <v>64</v>
      </c>
      <c r="B35" s="13">
        <f>P3一般会計予算決算額!I45</f>
        <v>3987250</v>
      </c>
      <c r="C35" s="20">
        <f t="shared" si="1"/>
        <v>4.8</v>
      </c>
    </row>
    <row r="36" spans="1:4" x14ac:dyDescent="0.15">
      <c r="A36" s="12" t="s">
        <v>65</v>
      </c>
      <c r="B36" s="13">
        <f>P3一般会計予算決算額!I46</f>
        <v>237648</v>
      </c>
      <c r="C36" s="20">
        <f t="shared" si="1"/>
        <v>0.3</v>
      </c>
    </row>
    <row r="37" spans="1:4" x14ac:dyDescent="0.15">
      <c r="A37" s="12" t="s">
        <v>66</v>
      </c>
      <c r="B37" s="13">
        <f>P3一般会計予算決算額!I47</f>
        <v>9079510</v>
      </c>
      <c r="C37" s="20">
        <f t="shared" si="1"/>
        <v>10.9</v>
      </c>
    </row>
    <row r="38" spans="1:4" x14ac:dyDescent="0.15">
      <c r="A38" s="12" t="s">
        <v>67</v>
      </c>
      <c r="B38" s="13">
        <f>P3一般会計予算決算額!I48</f>
        <v>2859284</v>
      </c>
      <c r="C38" s="20">
        <f t="shared" si="1"/>
        <v>3.4</v>
      </c>
    </row>
    <row r="39" spans="1:4" x14ac:dyDescent="0.15">
      <c r="A39" s="12" t="s">
        <v>68</v>
      </c>
      <c r="B39" s="13">
        <f>P3一般会計予算決算額!I49</f>
        <v>6323004</v>
      </c>
      <c r="C39" s="20">
        <f t="shared" si="1"/>
        <v>7.6</v>
      </c>
    </row>
    <row r="40" spans="1:4" x14ac:dyDescent="0.15">
      <c r="A40" s="12" t="s">
        <v>69</v>
      </c>
      <c r="B40" s="13">
        <f>P3一般会計予算決算額!I51</f>
        <v>6604169</v>
      </c>
      <c r="C40" s="20">
        <f t="shared" si="1"/>
        <v>7.9</v>
      </c>
    </row>
    <row r="41" spans="1:4" ht="14.25" thickBot="1" x14ac:dyDescent="0.2">
      <c r="A41" s="12" t="s">
        <v>70</v>
      </c>
      <c r="B41" s="13">
        <f>P3一般会計予算決算額!I52</f>
        <v>3398442</v>
      </c>
      <c r="C41" s="20">
        <v>4</v>
      </c>
      <c r="D41" s="1" t="s">
        <v>91</v>
      </c>
    </row>
    <row r="42" spans="1:4" ht="14.25" thickBot="1" x14ac:dyDescent="0.2">
      <c r="A42" s="14" t="s">
        <v>8</v>
      </c>
      <c r="B42" s="15">
        <f>SUM(B32:B41)</f>
        <v>83502382</v>
      </c>
      <c r="C42" s="16">
        <f>SUM(C32:C41)</f>
        <v>100.00000000000001</v>
      </c>
      <c r="D42" s="1" t="s">
        <v>92</v>
      </c>
    </row>
    <row r="43" spans="1:4" x14ac:dyDescent="0.15">
      <c r="A43" s="42" t="s">
        <v>72</v>
      </c>
    </row>
    <row r="44" spans="1:4" x14ac:dyDescent="0.15">
      <c r="A44" s="2"/>
    </row>
    <row r="45" spans="1:4" x14ac:dyDescent="0.15">
      <c r="A45" s="2"/>
      <c r="B45"/>
    </row>
    <row r="46" spans="1:4" x14ac:dyDescent="0.15">
      <c r="A46"/>
    </row>
  </sheetData>
  <mergeCells count="6">
    <mergeCell ref="D18:D20"/>
    <mergeCell ref="E18:E20"/>
    <mergeCell ref="F18:F20"/>
    <mergeCell ref="D21:D24"/>
    <mergeCell ref="E21:E24"/>
    <mergeCell ref="F21:F24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P3一般会計予算決算額</vt:lpstr>
      <vt:lpstr>P4図3一般会計決算額の構成 </vt:lpstr>
      <vt:lpstr>Sheet1</vt:lpstr>
      <vt:lpstr>P3一般会計予算決算額!Print_Area</vt:lpstr>
      <vt:lpstr>'P4図3一般会計決算額の構成 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橋本　圭子</cp:lastModifiedBy>
  <cp:lastPrinted>2020-03-06T03:20:01Z</cp:lastPrinted>
  <dcterms:created xsi:type="dcterms:W3CDTF">2002-06-13T01:53:16Z</dcterms:created>
  <dcterms:modified xsi:type="dcterms:W3CDTF">2020-03-18T03:38:21Z</dcterms:modified>
</cp:coreProperties>
</file>