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共有フォルダ\税務室\203　市税概要\R2作成用\ホームページ掲載\"/>
    </mc:Choice>
  </mc:AlternateContent>
  <workbookProtection workbookAlgorithmName="SHA-512" workbookHashValue="k4nrJGwybW4KLYV96Gx4xszRgFwUYu7Vvj1kaUa4YfstPaAwyETrOJXcx8Vxwp80vTEnj72fER+7O6zIKxPqtA==" workbookSaltValue="SO4m/svOw5L7bg6pl8/ojA==" workbookSpinCount="100000" lockStructure="1"/>
  <bookViews>
    <workbookView xWindow="7875" yWindow="-30" windowWidth="7290" windowHeight="9420"/>
  </bookViews>
  <sheets>
    <sheet name="P3一般会計予算決算額" sheetId="5" r:id="rId1"/>
    <sheet name="P4図3一般会計決算額の構成 " sheetId="7" r:id="rId2"/>
    <sheet name="Sheet1" sheetId="19" state="hidden" r:id="rId3"/>
  </sheets>
  <definedNames>
    <definedName name="_xlnm.Print_Area" localSheetId="0">P3一般会計予算決算額!$A$1:$J$56</definedName>
    <definedName name="_xlnm.Print_Area" localSheetId="1">'P4図3一般会計決算額の構成 '!$A$1:$K$59</definedName>
    <definedName name="_xlnm.Print_Area" localSheetId="2">Sheet1!$A$1:$H$43</definedName>
    <definedName name="Z_864D1787_017E_46EC_87DD_133AB530B48B_.wvu.PrintArea" localSheetId="0" hidden="1">P3一般会計予算決算額!$A$1:$J$56</definedName>
    <definedName name="Z_864D1787_017E_46EC_87DD_133AB530B48B_.wvu.PrintArea" localSheetId="1" hidden="1">'P4図3一般会計決算額の構成 '!$A$1:$K$61</definedName>
    <definedName name="Z_864D1787_017E_46EC_87DD_133AB530B48B_.wvu.Rows" localSheetId="0" hidden="1">P3一般会計予算決算額!$55:$55</definedName>
  </definedNames>
  <calcPr calcId="152511"/>
  <customWorkbookViews>
    <customWorkbookView name="寝屋川市 - 個人用ビュー" guid="{864D1787-017E-46EC-87DD-133AB530B48B}" mergeInterval="0" personalView="1" maximized="1" xWindow="-8" yWindow="-8" windowWidth="1382" windowHeight="744" activeSheetId="7"/>
  </customWorkbookViews>
</workbook>
</file>

<file path=xl/calcChain.xml><?xml version="1.0" encoding="utf-8"?>
<calcChain xmlns="http://schemas.openxmlformats.org/spreadsheetml/2006/main">
  <c r="C20" i="19" l="1"/>
  <c r="B22" i="19" l="1"/>
  <c r="B20" i="19" l="1"/>
  <c r="H33" i="5" l="1"/>
  <c r="B41" i="19" l="1"/>
  <c r="B40" i="19"/>
  <c r="B39" i="19"/>
  <c r="B38" i="19"/>
  <c r="B37" i="19"/>
  <c r="B36" i="19"/>
  <c r="B35" i="19"/>
  <c r="B34" i="19"/>
  <c r="B33" i="19"/>
  <c r="B32" i="19"/>
  <c r="B24" i="19"/>
  <c r="B23" i="19"/>
  <c r="B21" i="19"/>
  <c r="F20" i="19"/>
  <c r="F19" i="19"/>
  <c r="B19" i="19"/>
  <c r="A14" i="19"/>
  <c r="B42" i="19" l="1"/>
  <c r="C34" i="19" s="1"/>
  <c r="E21" i="19"/>
  <c r="J31" i="5"/>
  <c r="C41" i="19" l="1"/>
  <c r="C39" i="19"/>
  <c r="C35" i="19"/>
  <c r="C36" i="19"/>
  <c r="C38" i="19"/>
  <c r="C37" i="19"/>
  <c r="C40" i="19"/>
  <c r="C33" i="19"/>
  <c r="C32" i="19"/>
  <c r="G9" i="5"/>
  <c r="G37" i="5" s="1"/>
  <c r="H37" i="5" s="1"/>
  <c r="I9" i="5"/>
  <c r="B18" i="19" s="1"/>
  <c r="G41" i="5"/>
  <c r="C41" i="5"/>
  <c r="I56" i="5"/>
  <c r="J56" i="5" s="1"/>
  <c r="J32" i="5"/>
  <c r="G56" i="5"/>
  <c r="H56" i="5" s="1"/>
  <c r="J44" i="5"/>
  <c r="J45" i="5"/>
  <c r="J46" i="5"/>
  <c r="J47" i="5"/>
  <c r="J48" i="5"/>
  <c r="J49" i="5"/>
  <c r="J50" i="5"/>
  <c r="J51" i="5"/>
  <c r="J52" i="5"/>
  <c r="J53" i="5"/>
  <c r="J54" i="5"/>
  <c r="J55" i="5"/>
  <c r="J43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4" i="5"/>
  <c r="J25" i="5"/>
  <c r="J26" i="5"/>
  <c r="J27" i="5"/>
  <c r="J28" i="5"/>
  <c r="J29" i="5"/>
  <c r="J30" i="5"/>
  <c r="J33" i="5"/>
  <c r="J36" i="5"/>
  <c r="J34" i="5"/>
  <c r="J35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6" i="5"/>
  <c r="H34" i="5"/>
  <c r="H35" i="5"/>
  <c r="H44" i="5"/>
  <c r="H45" i="5"/>
  <c r="H46" i="5"/>
  <c r="H47" i="5"/>
  <c r="H48" i="5"/>
  <c r="H49" i="5"/>
  <c r="H50" i="5"/>
  <c r="H51" i="5"/>
  <c r="H52" i="5"/>
  <c r="H53" i="5"/>
  <c r="H54" i="5"/>
  <c r="H55" i="5"/>
  <c r="H43" i="5"/>
  <c r="H9" i="5" l="1"/>
  <c r="C42" i="19"/>
  <c r="E18" i="19"/>
  <c r="B25" i="19"/>
  <c r="I37" i="5"/>
  <c r="J37" i="5" s="1"/>
  <c r="J9" i="5"/>
  <c r="E25" i="19" l="1"/>
  <c r="F18" i="19" s="1"/>
  <c r="C18" i="19"/>
  <c r="C22" i="19"/>
  <c r="C24" i="19"/>
  <c r="C21" i="19"/>
  <c r="C25" i="19"/>
  <c r="C23" i="19"/>
  <c r="C19" i="19"/>
  <c r="F25" i="19" l="1"/>
  <c r="F21" i="19"/>
</calcChain>
</file>

<file path=xl/comments1.xml><?xml version="1.0" encoding="utf-8"?>
<comments xmlns="http://schemas.openxmlformats.org/spreadsheetml/2006/main">
  <authors>
    <author>寝屋川市</author>
  </authors>
  <commentLis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主要施策の成果に合わせる</t>
        </r>
      </text>
    </comment>
  </commentList>
</comments>
</file>

<file path=xl/sharedStrings.xml><?xml version="1.0" encoding="utf-8"?>
<sst xmlns="http://schemas.openxmlformats.org/spreadsheetml/2006/main" count="120" uniqueCount="99">
  <si>
    <t>計</t>
  </si>
  <si>
    <t xml:space="preserve"> 　決　算　額</t>
  </si>
  <si>
    <t>決　算　額</t>
    <phoneticPr fontId="2"/>
  </si>
  <si>
    <t>自主財源</t>
    <rPh sb="0" eb="2">
      <t>ジシュ</t>
    </rPh>
    <rPh sb="2" eb="4">
      <t>ザイゲン</t>
    </rPh>
    <phoneticPr fontId="2"/>
  </si>
  <si>
    <t>諸収入</t>
    <phoneticPr fontId="2"/>
  </si>
  <si>
    <t>分担金等</t>
    <rPh sb="3" eb="4">
      <t>トウ</t>
    </rPh>
    <phoneticPr fontId="2"/>
  </si>
  <si>
    <t>依存財源</t>
    <rPh sb="0" eb="2">
      <t>イゾン</t>
    </rPh>
    <rPh sb="2" eb="4">
      <t>ザイゲン</t>
    </rPh>
    <phoneticPr fontId="2"/>
  </si>
  <si>
    <t>地方譲与税等</t>
    <rPh sb="5" eb="6">
      <t>トウ</t>
    </rPh>
    <phoneticPr fontId="2"/>
  </si>
  <si>
    <t>計</t>
    <rPh sb="0" eb="1">
      <t>ケイ</t>
    </rPh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</si>
  <si>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</si>
  <si>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</si>
  <si>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</si>
  <si>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</si>
  <si>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産業経済費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</si>
  <si>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</si>
  <si>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</si>
  <si>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</si>
  <si>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</si>
  <si>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</si>
  <si>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</si>
  <si>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予備費</t>
    <phoneticPr fontId="2"/>
  </si>
  <si>
    <t>市税</t>
    <phoneticPr fontId="2"/>
  </si>
  <si>
    <t>固定資産税</t>
    <phoneticPr fontId="2"/>
  </si>
  <si>
    <t>軽自動車税</t>
    <phoneticPr fontId="2"/>
  </si>
  <si>
    <t>地方譲与税</t>
    <phoneticPr fontId="2"/>
  </si>
  <si>
    <t>利子割交付金</t>
    <phoneticPr fontId="2"/>
  </si>
  <si>
    <t>地方消費税交付金</t>
    <phoneticPr fontId="2"/>
  </si>
  <si>
    <t>自動車取得税交付金</t>
    <phoneticPr fontId="2"/>
  </si>
  <si>
    <t>地方特例交付金</t>
    <phoneticPr fontId="2"/>
  </si>
  <si>
    <t>地方交付税</t>
    <phoneticPr fontId="2"/>
  </si>
  <si>
    <t>交通安全対策特別交付金</t>
    <phoneticPr fontId="2"/>
  </si>
  <si>
    <t>分担金及び負担金</t>
    <phoneticPr fontId="2"/>
  </si>
  <si>
    <t>使用料及び手数料</t>
    <phoneticPr fontId="2"/>
  </si>
  <si>
    <t>国庫支出金</t>
    <phoneticPr fontId="2"/>
  </si>
  <si>
    <t>府支出金</t>
    <phoneticPr fontId="2"/>
  </si>
  <si>
    <t>財産収入</t>
    <phoneticPr fontId="2"/>
  </si>
  <si>
    <t>繰入金</t>
    <phoneticPr fontId="2"/>
  </si>
  <si>
    <t>繰越金</t>
    <phoneticPr fontId="2"/>
  </si>
  <si>
    <t>諸収入</t>
    <phoneticPr fontId="2"/>
  </si>
  <si>
    <t>市債</t>
    <phoneticPr fontId="2"/>
  </si>
  <si>
    <t>予　算　額</t>
    <phoneticPr fontId="2"/>
  </si>
  <si>
    <t xml:space="preserve">市民税 </t>
    <phoneticPr fontId="2"/>
  </si>
  <si>
    <t xml:space="preserve">特別土地保有税 </t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</si>
  <si>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</si>
  <si>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</si>
  <si>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款　　　別</t>
    <phoneticPr fontId="2"/>
  </si>
  <si>
    <t>寄附金</t>
    <rPh sb="0" eb="2">
      <t>キフ</t>
    </rPh>
    <phoneticPr fontId="2"/>
  </si>
  <si>
    <t>市たばこ税</t>
    <rPh sb="0" eb="1">
      <t>シ</t>
    </rPh>
    <phoneticPr fontId="2"/>
  </si>
  <si>
    <t xml:space="preserve">入湯税 </t>
    <rPh sb="0" eb="1">
      <t>ニュウ</t>
    </rPh>
    <rPh sb="1" eb="2">
      <t>ユ</t>
    </rPh>
    <phoneticPr fontId="2"/>
  </si>
  <si>
    <t>都市計画税</t>
    <rPh sb="0" eb="1">
      <t>ト</t>
    </rPh>
    <rPh sb="1" eb="2">
      <t>シ</t>
    </rPh>
    <rPh sb="2" eb="4">
      <t>ケイカク</t>
    </rPh>
    <phoneticPr fontId="2"/>
  </si>
  <si>
    <t>（単位：千円、％）</t>
    <rPh sb="1" eb="3">
      <t>タンイ</t>
    </rPh>
    <rPh sb="4" eb="6">
      <t>センエン</t>
    </rPh>
    <phoneticPr fontId="2"/>
  </si>
  <si>
    <t>款 別</t>
    <phoneticPr fontId="2"/>
  </si>
  <si>
    <t>決　算　額</t>
    <phoneticPr fontId="2"/>
  </si>
  <si>
    <t>構成比</t>
    <phoneticPr fontId="2"/>
  </si>
  <si>
    <t>市税</t>
    <phoneticPr fontId="2"/>
  </si>
  <si>
    <t>府支出金</t>
    <phoneticPr fontId="2"/>
  </si>
  <si>
    <t>地方交付税</t>
    <phoneticPr fontId="2"/>
  </si>
  <si>
    <t>国庫支出金</t>
    <phoneticPr fontId="2"/>
  </si>
  <si>
    <t>款　別</t>
    <phoneticPr fontId="2"/>
  </si>
  <si>
    <t>構成比</t>
    <phoneticPr fontId="2"/>
  </si>
  <si>
    <t>繰上充用金</t>
    <rPh sb="0" eb="2">
      <t>クリア</t>
    </rPh>
    <rPh sb="2" eb="4">
      <t>ジュウヨウ</t>
    </rPh>
    <rPh sb="4" eb="5">
      <t>キン</t>
    </rPh>
    <phoneticPr fontId="2"/>
  </si>
  <si>
    <t>議会費</t>
  </si>
  <si>
    <t>総務費</t>
  </si>
  <si>
    <t>民生費</t>
  </si>
  <si>
    <t>衛生費</t>
  </si>
  <si>
    <t>産業経済費</t>
  </si>
  <si>
    <t>土木費</t>
  </si>
  <si>
    <t>消防費</t>
  </si>
  <si>
    <t>教育費</t>
  </si>
  <si>
    <t>公債費</t>
  </si>
  <si>
    <t>諸支出金</t>
  </si>
  <si>
    <t>（注）円グラフの項目等の数値は、直接入力する（％は自動的に表示される）</t>
    <rPh sb="1" eb="2">
      <t>チュウ</t>
    </rPh>
    <rPh sb="3" eb="4">
      <t>エン</t>
    </rPh>
    <rPh sb="8" eb="10">
      <t>コウモク</t>
    </rPh>
    <rPh sb="10" eb="11">
      <t>トウ</t>
    </rPh>
    <rPh sb="12" eb="14">
      <t>スウチ</t>
    </rPh>
    <rPh sb="16" eb="18">
      <t>チョクセツ</t>
    </rPh>
    <rPh sb="18" eb="20">
      <t>ニュウリョク</t>
    </rPh>
    <rPh sb="25" eb="28">
      <t>ジドウテキ</t>
    </rPh>
    <rPh sb="29" eb="31">
      <t>ヒョウジ</t>
    </rPh>
    <phoneticPr fontId="2"/>
  </si>
  <si>
    <t>（注）円グラフの項目等の数値・％は直接入力する</t>
    <rPh sb="1" eb="2">
      <t>チュウ</t>
    </rPh>
    <rPh sb="3" eb="4">
      <t>エン</t>
    </rPh>
    <rPh sb="8" eb="10">
      <t>コウモク</t>
    </rPh>
    <rPh sb="10" eb="11">
      <t>トウ</t>
    </rPh>
    <rPh sb="12" eb="14">
      <t>スウチ</t>
    </rPh>
    <rPh sb="17" eb="19">
      <t>チョクセツ</t>
    </rPh>
    <rPh sb="19" eb="21">
      <t>ニュウリョク</t>
    </rPh>
    <phoneticPr fontId="2"/>
  </si>
  <si>
    <t>☆記入方法</t>
    <rPh sb="1" eb="3">
      <t>キニュウ</t>
    </rPh>
    <rPh sb="3" eb="5">
      <t>ホウホウ</t>
    </rPh>
    <phoneticPr fontId="2"/>
  </si>
  <si>
    <t>構成比はデータの調整をする必要があるので注意する。</t>
    <rPh sb="0" eb="3">
      <t>コウセイヒ</t>
    </rPh>
    <rPh sb="8" eb="10">
      <t>チョウセイ</t>
    </rPh>
    <rPh sb="13" eb="15">
      <t>ヒツヨウ</t>
    </rPh>
    <rPh sb="20" eb="22">
      <t>チュウイ</t>
    </rPh>
    <phoneticPr fontId="2"/>
  </si>
  <si>
    <t>円グラフのデータ（歳入・歳出）の数値は値をひっぱってくるので、記入は不要だが、</t>
    <rPh sb="0" eb="1">
      <t>エン</t>
    </rPh>
    <rPh sb="9" eb="11">
      <t>サイニュウ</t>
    </rPh>
    <rPh sb="12" eb="14">
      <t>サイシュツ</t>
    </rPh>
    <rPh sb="16" eb="18">
      <t>スウチ</t>
    </rPh>
    <rPh sb="19" eb="20">
      <t>アタイ</t>
    </rPh>
    <rPh sb="31" eb="33">
      <t>キニュウ</t>
    </rPh>
    <rPh sb="34" eb="36">
      <t>フヨウ</t>
    </rPh>
    <phoneticPr fontId="2"/>
  </si>
  <si>
    <t>歳入のグラフは自動的に作成されるが、項目名・数値・％は直接入力すること。</t>
    <rPh sb="0" eb="2">
      <t>サイニュウ</t>
    </rPh>
    <rPh sb="7" eb="10">
      <t>ジドウテキ</t>
    </rPh>
    <rPh sb="11" eb="13">
      <t>サクセイ</t>
    </rPh>
    <rPh sb="18" eb="20">
      <t>コウモク</t>
    </rPh>
    <rPh sb="20" eb="21">
      <t>メイ</t>
    </rPh>
    <rPh sb="22" eb="24">
      <t>スウチ</t>
    </rPh>
    <rPh sb="27" eb="29">
      <t>チョクセツ</t>
    </rPh>
    <rPh sb="29" eb="31">
      <t>ニュウリョク</t>
    </rPh>
    <phoneticPr fontId="2"/>
  </si>
  <si>
    <t>歳出のグラフも自動的に作成されるが、数値・％は直接入力すること（項目名は自動的にでる）。</t>
    <rPh sb="0" eb="2">
      <t>サイシュツ</t>
    </rPh>
    <rPh sb="7" eb="10">
      <t>ジドウテキ</t>
    </rPh>
    <rPh sb="11" eb="13">
      <t>サクセイ</t>
    </rPh>
    <rPh sb="18" eb="20">
      <t>スウチ</t>
    </rPh>
    <rPh sb="23" eb="25">
      <t>チョクセツ</t>
    </rPh>
    <rPh sb="25" eb="27">
      <t>ニュウリョク</t>
    </rPh>
    <rPh sb="32" eb="34">
      <t>コウモク</t>
    </rPh>
    <rPh sb="34" eb="35">
      <t>メイ</t>
    </rPh>
    <rPh sb="36" eb="39">
      <t>ジドウテキ</t>
    </rPh>
    <phoneticPr fontId="2"/>
  </si>
  <si>
    <t>歳入円グラフ用データ（入力不要、構成比は調整が必要な場合があるので注意）</t>
    <rPh sb="0" eb="2">
      <t>サイニュウ</t>
    </rPh>
    <rPh sb="2" eb="3">
      <t>エン</t>
    </rPh>
    <rPh sb="6" eb="7">
      <t>ヨウ</t>
    </rPh>
    <rPh sb="11" eb="13">
      <t>ニュウリョク</t>
    </rPh>
    <rPh sb="13" eb="15">
      <t>フヨウ</t>
    </rPh>
    <rPh sb="16" eb="19">
      <t>コウセイヒ</t>
    </rPh>
    <rPh sb="20" eb="22">
      <t>チョウセイ</t>
    </rPh>
    <rPh sb="23" eb="25">
      <t>ヒツヨウ</t>
    </rPh>
    <rPh sb="26" eb="28">
      <t>バアイ</t>
    </rPh>
    <rPh sb="33" eb="35">
      <t>チュウイ</t>
    </rPh>
    <phoneticPr fontId="2"/>
  </si>
  <si>
    <t>歳出円グラフ用データ（入力不要、構成比は調整が必要な場合があるので注意）</t>
    <rPh sb="0" eb="2">
      <t>サイシュツ</t>
    </rPh>
    <rPh sb="2" eb="3">
      <t>エン</t>
    </rPh>
    <rPh sb="6" eb="7">
      <t>ヨウ</t>
    </rPh>
    <phoneticPr fontId="2"/>
  </si>
  <si>
    <t>←繰上充用金の行（52）は隠している※値が"0"ばかりなので</t>
    <rPh sb="1" eb="3">
      <t>クリア</t>
    </rPh>
    <rPh sb="3" eb="5">
      <t>ジュウヨウ</t>
    </rPh>
    <rPh sb="5" eb="6">
      <t>キン</t>
    </rPh>
    <rPh sb="7" eb="8">
      <t>ギョウ</t>
    </rPh>
    <rPh sb="13" eb="14">
      <t>カク</t>
    </rPh>
    <rPh sb="19" eb="20">
      <t>アタイ</t>
    </rPh>
    <phoneticPr fontId="2"/>
  </si>
  <si>
    <t>前年度比</t>
    <rPh sb="0" eb="4">
      <t>ゼンネンドヒ</t>
    </rPh>
    <phoneticPr fontId="2"/>
  </si>
  <si>
    <t>決　算　額</t>
    <phoneticPr fontId="2"/>
  </si>
  <si>
    <t>予　算　額</t>
    <phoneticPr fontId="2"/>
  </si>
  <si>
    <t>１　一般会計予算額及び決算額</t>
    <rPh sb="8" eb="9">
      <t>ガク</t>
    </rPh>
    <phoneticPr fontId="2"/>
  </si>
  <si>
    <r>
      <t>Ⅱ</t>
    </r>
    <r>
      <rPr>
        <b/>
        <u/>
        <sz val="18"/>
        <rFont val="ＭＳ ゴシック"/>
        <family val="3"/>
        <charset val="128"/>
      </rPr>
      <t>　市の財政</t>
    </r>
    <rPh sb="2" eb="3">
      <t>シ</t>
    </rPh>
    <rPh sb="4" eb="6">
      <t>ザイセイ</t>
    </rPh>
    <phoneticPr fontId="6"/>
  </si>
  <si>
    <t>予　算　額</t>
  </si>
  <si>
    <t>決　算　額</t>
  </si>
  <si>
    <t>←データの調整のため（構成比の合計を100にするため)、</t>
    <rPh sb="5" eb="7">
      <t>チョウセイ</t>
    </rPh>
    <rPh sb="11" eb="13">
      <t>コウセイ</t>
    </rPh>
    <rPh sb="13" eb="14">
      <t>ヒ</t>
    </rPh>
    <rPh sb="15" eb="17">
      <t>ゴウケイ</t>
    </rPh>
    <phoneticPr fontId="2"/>
  </si>
  <si>
    <t>式を削除して直接データを入力している</t>
    <phoneticPr fontId="18"/>
  </si>
  <si>
    <t>令和元年度</t>
    <rPh sb="0" eb="2">
      <t>レイワ</t>
    </rPh>
    <rPh sb="2" eb="3">
      <t>ガン</t>
    </rPh>
    <rPh sb="3" eb="5">
      <t>ネンド</t>
    </rPh>
    <phoneticPr fontId="2"/>
  </si>
  <si>
    <t>環境性能割交付金</t>
    <rPh sb="0" eb="2">
      <t>カンキョウ</t>
    </rPh>
    <rPh sb="2" eb="4">
      <t>セイノウ</t>
    </rPh>
    <rPh sb="4" eb="5">
      <t>ワ</t>
    </rPh>
    <phoneticPr fontId="2"/>
  </si>
  <si>
    <t>-</t>
    <phoneticPr fontId="2"/>
  </si>
  <si>
    <t>皆増</t>
    <rPh sb="0" eb="1">
      <t>ゾウ</t>
    </rPh>
    <phoneticPr fontId="2"/>
  </si>
  <si>
    <t>※【市税】データの調整のため（構成比の合計を100にするため)、</t>
    <rPh sb="2" eb="4">
      <t>シゼイ</t>
    </rPh>
    <rPh sb="9" eb="11">
      <t>チョウセイ</t>
    </rPh>
    <rPh sb="15" eb="17">
      <t>コウセイ</t>
    </rPh>
    <rPh sb="17" eb="18">
      <t>ヒ</t>
    </rPh>
    <rPh sb="19" eb="21">
      <t>ゴウケイ</t>
    </rPh>
    <phoneticPr fontId="2"/>
  </si>
  <si>
    <t>　式を削除して直接データを入力している</t>
    <phoneticPr fontId="18"/>
  </si>
  <si>
    <t>（１）　歳入</t>
    <rPh sb="4" eb="6">
      <t>サイニュウ</t>
    </rPh>
    <phoneticPr fontId="2"/>
  </si>
  <si>
    <t>（２）　歳出</t>
    <rPh sb="4" eb="6">
      <t>サイシュツ</t>
    </rPh>
    <phoneticPr fontId="2"/>
  </si>
  <si>
    <t>平成３０年度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</si>
</sst>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[Red]\(#,##0\)"/>
    <numFmt numFmtId="177" formatCode="#,##0.0_ "/>
    <numFmt numFmtId="178" formatCode="#,##0.0_);[Red]\(#,##0.0\)"/>
    <numFmt numFmtId="179" formatCode="#,##0.0;&quot;△ &quot;#,##0.0"/>
    <numFmt numFmtId="180" formatCode="#,##0;&quot;△ &quot;#,##0"/>
    <numFmt numFmtId="181" formatCode="0.0;&quot;△ &quot;0.0"/>
    <numFmt numFmtId="182" formatCode="0.0_ "/>
    <numFmt numFmtId="183" formatCode="0.00_ "/>
    <numFmt numFmtId="184" formatCode="0.000_ "/>
  </numFmts>
  <fonts count="22" x14ac:knownFonts="1"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u/>
      <sz val="18"/>
      <name val="ＭＳ 明朝"/>
      <family val="1"/>
      <charset val="128"/>
    </font>
    <font>
      <b/>
      <u/>
      <sz val="1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color indexed="10"/>
      <name val="ＭＳ ゴシック"/>
      <family val="3"/>
      <charset val="128"/>
    </font>
    <font>
      <sz val="10.5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3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13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19" fillId="0" borderId="0" applyFont="0" applyFill="0" applyBorder="0" applyAlignment="0" applyProtection="0">
      <alignment vertical="center"/>
    </xf>
  </cellStyleXfs>
  <cellXfs count="204">
    <xf numFmtId="0" fontId="0" fillId="0" borderId="0" xfId="0"/>
    <xf numFmtId="0" fontId="3" fillId="0" borderId="0" xfId="1" applyFont="1"/>
    <xf numFmtId="0" fontId="4" fillId="0" borderId="0" xfId="1" applyFont="1" applyFill="1" applyBorder="1" applyAlignment="1" applyProtection="1"/>
    <xf numFmtId="0" fontId="4" fillId="0" borderId="1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distributed" vertical="center"/>
    </xf>
    <xf numFmtId="0" fontId="4" fillId="0" borderId="1" xfId="1" applyFont="1" applyFill="1" applyBorder="1" applyAlignment="1" applyProtection="1">
      <alignment horizontal="distributed" vertical="center"/>
    </xf>
    <xf numFmtId="176" fontId="4" fillId="0" borderId="6" xfId="1" quotePrefix="1" applyNumberFormat="1" applyFont="1" applyFill="1" applyBorder="1" applyAlignment="1" applyProtection="1"/>
    <xf numFmtId="177" fontId="4" fillId="0" borderId="7" xfId="1" quotePrefix="1" applyNumberFormat="1" applyFont="1" applyFill="1" applyBorder="1" applyAlignment="1" applyProtection="1"/>
    <xf numFmtId="0" fontId="4" fillId="0" borderId="0" xfId="1" applyFont="1" applyFill="1" applyBorder="1" applyAlignment="1" applyProtection="1">
      <alignment horizontal="center" vertical="center"/>
    </xf>
    <xf numFmtId="177" fontId="4" fillId="0" borderId="0" xfId="1" quotePrefix="1" applyNumberFormat="1" applyFont="1" applyFill="1" applyBorder="1" applyAlignment="1" applyProtection="1"/>
    <xf numFmtId="0" fontId="3" fillId="0" borderId="9" xfId="1" applyFont="1" applyBorder="1"/>
    <xf numFmtId="176" fontId="3" fillId="0" borderId="5" xfId="1" applyNumberFormat="1" applyFont="1" applyBorder="1"/>
    <xf numFmtId="0" fontId="3" fillId="0" borderId="11" xfId="1" applyFont="1" applyBorder="1"/>
    <xf numFmtId="176" fontId="3" fillId="0" borderId="6" xfId="1" applyNumberFormat="1" applyFont="1" applyBorder="1"/>
    <xf numFmtId="178" fontId="3" fillId="0" borderId="12" xfId="1" applyNumberFormat="1" applyFont="1" applyBorder="1"/>
    <xf numFmtId="0" fontId="3" fillId="0" borderId="0" xfId="2" applyFont="1"/>
    <xf numFmtId="0" fontId="4" fillId="0" borderId="0" xfId="2" applyFont="1" applyFill="1" applyBorder="1" applyAlignment="1" applyProtection="1"/>
    <xf numFmtId="176" fontId="4" fillId="2" borderId="5" xfId="1" quotePrefix="1" applyNumberFormat="1" applyFont="1" applyFill="1" applyBorder="1" applyAlignment="1" applyProtection="1"/>
    <xf numFmtId="178" fontId="3" fillId="0" borderId="10" xfId="1" applyNumberFormat="1" applyFont="1" applyFill="1" applyBorder="1"/>
    <xf numFmtId="0" fontId="5" fillId="0" borderId="0" xfId="2" applyFont="1" applyFill="1" applyBorder="1" applyAlignment="1" applyProtection="1"/>
    <xf numFmtId="0" fontId="7" fillId="0" borderId="0" xfId="3" applyFont="1"/>
    <xf numFmtId="177" fontId="10" fillId="0" borderId="0" xfId="1" quotePrefix="1" applyNumberFormat="1" applyFont="1" applyFill="1" applyBorder="1" applyAlignment="1" applyProtection="1"/>
    <xf numFmtId="177" fontId="10" fillId="0" borderId="0" xfId="1" quotePrefix="1" applyNumberFormat="1" applyFont="1" applyFill="1" applyBorder="1" applyAlignment="1" applyProtection="1">
      <alignment vertical="center"/>
    </xf>
    <xf numFmtId="0" fontId="4" fillId="0" borderId="0" xfId="1" quotePrefix="1" applyFont="1" applyFill="1" applyBorder="1" applyAlignment="1" applyProtection="1">
      <alignment vertical="center"/>
    </xf>
    <xf numFmtId="177" fontId="4" fillId="0" borderId="0" xfId="1" quotePrefix="1" applyNumberFormat="1" applyFont="1" applyFill="1" applyBorder="1" applyAlignment="1" applyProtection="1">
      <alignment vertical="center"/>
    </xf>
    <xf numFmtId="177" fontId="4" fillId="0" borderId="2" xfId="1" quotePrefix="1" applyNumberFormat="1" applyFont="1" applyFill="1" applyBorder="1" applyAlignment="1" applyProtection="1"/>
    <xf numFmtId="177" fontId="4" fillId="0" borderId="5" xfId="1" quotePrefix="1" applyNumberFormat="1" applyFont="1" applyFill="1" applyBorder="1" applyAlignment="1" applyProtection="1"/>
    <xf numFmtId="177" fontId="4" fillId="0" borderId="8" xfId="1" quotePrefix="1" applyNumberFormat="1" applyFont="1" applyFill="1" applyBorder="1" applyAlignment="1" applyProtection="1"/>
    <xf numFmtId="177" fontId="9" fillId="0" borderId="0" xfId="1" applyNumberFormat="1" applyFont="1" applyFill="1" applyBorder="1" applyAlignment="1" applyProtection="1"/>
    <xf numFmtId="0" fontId="4" fillId="0" borderId="6" xfId="1" quotePrefix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center" vertical="center"/>
    </xf>
    <xf numFmtId="0" fontId="11" fillId="0" borderId="0" xfId="2" applyFont="1"/>
    <xf numFmtId="176" fontId="4" fillId="0" borderId="0" xfId="2" applyNumberFormat="1" applyFont="1" applyFill="1" applyBorder="1" applyAlignment="1" applyProtection="1"/>
    <xf numFmtId="0" fontId="12" fillId="0" borderId="0" xfId="1" applyFont="1" applyFill="1" applyBorder="1" applyAlignment="1" applyProtection="1"/>
    <xf numFmtId="176" fontId="4" fillId="3" borderId="5" xfId="1" applyNumberFormat="1" applyFont="1" applyFill="1" applyBorder="1" applyAlignment="1" applyProtection="1"/>
    <xf numFmtId="176" fontId="4" fillId="4" borderId="2" xfId="1" quotePrefix="1" applyNumberFormat="1" applyFont="1" applyFill="1" applyBorder="1" applyAlignment="1" applyProtection="1"/>
    <xf numFmtId="176" fontId="4" fillId="5" borderId="5" xfId="1" quotePrefix="1" applyNumberFormat="1" applyFont="1" applyFill="1" applyBorder="1" applyAlignment="1" applyProtection="1"/>
    <xf numFmtId="176" fontId="4" fillId="6" borderId="5" xfId="1" applyNumberFormat="1" applyFont="1" applyFill="1" applyBorder="1" applyAlignment="1" applyProtection="1"/>
    <xf numFmtId="176" fontId="4" fillId="7" borderId="5" xfId="1" quotePrefix="1" applyNumberFormat="1" applyFont="1" applyFill="1" applyBorder="1" applyAlignment="1" applyProtection="1"/>
    <xf numFmtId="176" fontId="4" fillId="8" borderId="5" xfId="1" applyNumberFormat="1" applyFont="1" applyFill="1" applyBorder="1" applyAlignment="1" applyProtection="1"/>
    <xf numFmtId="0" fontId="13" fillId="0" borderId="0" xfId="1" applyFont="1" applyFill="1" applyBorder="1" applyAlignment="1" applyProtection="1"/>
    <xf numFmtId="176" fontId="3" fillId="0" borderId="0" xfId="2" applyNumberFormat="1" applyFont="1"/>
    <xf numFmtId="0" fontId="14" fillId="0" borderId="0" xfId="2" applyFont="1"/>
    <xf numFmtId="0" fontId="14" fillId="0" borderId="0" xfId="1" applyFont="1"/>
    <xf numFmtId="0" fontId="14" fillId="0" borderId="0" xfId="2" applyFont="1" applyFill="1" applyBorder="1" applyAlignment="1" applyProtection="1"/>
    <xf numFmtId="181" fontId="4" fillId="0" borderId="0" xfId="2" applyNumberFormat="1" applyFont="1" applyFill="1" applyBorder="1" applyAlignment="1" applyProtection="1"/>
    <xf numFmtId="0" fontId="3" fillId="0" borderId="0" xfId="2" applyFont="1" applyAlignment="1">
      <alignment horizontal="right"/>
    </xf>
    <xf numFmtId="0" fontId="11" fillId="0" borderId="0" xfId="2" applyFont="1" applyAlignment="1">
      <alignment horizontal="right"/>
    </xf>
    <xf numFmtId="0" fontId="15" fillId="0" borderId="30" xfId="2" applyFont="1" applyFill="1" applyBorder="1" applyAlignment="1" applyProtection="1">
      <alignment horizontal="center" vertical="center"/>
    </xf>
    <xf numFmtId="0" fontId="15" fillId="0" borderId="31" xfId="2" applyFont="1" applyFill="1" applyBorder="1" applyAlignment="1" applyProtection="1">
      <alignment horizontal="center" vertical="center"/>
    </xf>
    <xf numFmtId="0" fontId="15" fillId="0" borderId="22" xfId="2" applyFont="1" applyFill="1" applyBorder="1" applyAlignment="1" applyProtection="1">
      <alignment horizontal="center" vertical="center"/>
    </xf>
    <xf numFmtId="0" fontId="15" fillId="0" borderId="25" xfId="2" applyFont="1" applyFill="1" applyBorder="1" applyAlignment="1" applyProtection="1">
      <alignment horizontal="center" vertical="center"/>
    </xf>
    <xf numFmtId="0" fontId="11" fillId="0" borderId="0" xfId="2" applyFont="1" applyAlignment="1">
      <alignment horizontal="left"/>
    </xf>
    <xf numFmtId="180" fontId="4" fillId="9" borderId="32" xfId="2" quotePrefix="1" applyNumberFormat="1" applyFont="1" applyFill="1" applyBorder="1" applyAlignment="1" applyProtection="1"/>
    <xf numFmtId="180" fontId="4" fillId="9" borderId="36" xfId="2" quotePrefix="1" applyNumberFormat="1" applyFont="1" applyFill="1" applyBorder="1" applyAlignment="1" applyProtection="1"/>
    <xf numFmtId="180" fontId="4" fillId="9" borderId="33" xfId="2" quotePrefix="1" applyNumberFormat="1" applyFont="1" applyFill="1" applyBorder="1" applyAlignment="1" applyProtection="1"/>
    <xf numFmtId="180" fontId="4" fillId="9" borderId="35" xfId="2" quotePrefix="1" applyNumberFormat="1" applyFont="1" applyFill="1" applyBorder="1" applyAlignment="1" applyProtection="1"/>
    <xf numFmtId="180" fontId="4" fillId="9" borderId="34" xfId="2" quotePrefix="1" applyNumberFormat="1" applyFont="1" applyFill="1" applyBorder="1" applyAlignment="1" applyProtection="1"/>
    <xf numFmtId="180" fontId="4" fillId="9" borderId="21" xfId="2" quotePrefix="1" applyNumberFormat="1" applyFont="1" applyFill="1" applyBorder="1" applyAlignment="1" applyProtection="1"/>
    <xf numFmtId="180" fontId="4" fillId="9" borderId="18" xfId="2" quotePrefix="1" applyNumberFormat="1" applyFont="1" applyFill="1" applyBorder="1" applyAlignment="1" applyProtection="1">
      <alignment vertical="center"/>
    </xf>
    <xf numFmtId="180" fontId="4" fillId="9" borderId="19" xfId="2" quotePrefix="1" applyNumberFormat="1" applyFont="1" applyFill="1" applyBorder="1" applyAlignment="1" applyProtection="1">
      <alignment vertical="center"/>
    </xf>
    <xf numFmtId="181" fontId="4" fillId="9" borderId="20" xfId="2" quotePrefix="1" applyNumberFormat="1" applyFont="1" applyFill="1" applyBorder="1" applyAlignment="1" applyProtection="1"/>
    <xf numFmtId="181" fontId="4" fillId="9" borderId="36" xfId="2" quotePrefix="1" applyNumberFormat="1" applyFont="1" applyFill="1" applyBorder="1" applyAlignment="1" applyProtection="1"/>
    <xf numFmtId="181" fontId="4" fillId="9" borderId="37" xfId="2" quotePrefix="1" applyNumberFormat="1" applyFont="1" applyFill="1" applyBorder="1" applyAlignment="1" applyProtection="1"/>
    <xf numFmtId="181" fontId="4" fillId="9" borderId="35" xfId="2" quotePrefix="1" applyNumberFormat="1" applyFont="1" applyFill="1" applyBorder="1" applyAlignment="1" applyProtection="1"/>
    <xf numFmtId="181" fontId="4" fillId="9" borderId="26" xfId="2" quotePrefix="1" applyNumberFormat="1" applyFont="1" applyFill="1" applyBorder="1" applyAlignment="1" applyProtection="1"/>
    <xf numFmtId="181" fontId="4" fillId="9" borderId="21" xfId="2" quotePrefix="1" applyNumberFormat="1" applyFont="1" applyFill="1" applyBorder="1" applyAlignment="1" applyProtection="1"/>
    <xf numFmtId="180" fontId="4" fillId="9" borderId="18" xfId="2" quotePrefix="1" applyNumberFormat="1" applyFont="1" applyFill="1" applyBorder="1" applyAlignment="1" applyProtection="1"/>
    <xf numFmtId="181" fontId="4" fillId="9" borderId="38" xfId="2" quotePrefix="1" applyNumberFormat="1" applyFont="1" applyFill="1" applyBorder="1" applyAlignment="1" applyProtection="1"/>
    <xf numFmtId="180" fontId="4" fillId="9" borderId="19" xfId="2" quotePrefix="1" applyNumberFormat="1" applyFont="1" applyFill="1" applyBorder="1" applyAlignment="1" applyProtection="1"/>
    <xf numFmtId="181" fontId="4" fillId="9" borderId="19" xfId="2" applyNumberFormat="1" applyFont="1" applyFill="1" applyBorder="1" applyAlignment="1" applyProtection="1"/>
    <xf numFmtId="181" fontId="4" fillId="9" borderId="38" xfId="2" quotePrefix="1" applyNumberFormat="1" applyFont="1" applyFill="1" applyBorder="1" applyAlignment="1" applyProtection="1">
      <alignment vertical="center"/>
    </xf>
    <xf numFmtId="181" fontId="4" fillId="9" borderId="19" xfId="2" quotePrefix="1" applyNumberFormat="1" applyFont="1" applyFill="1" applyBorder="1" applyAlignment="1" applyProtection="1">
      <alignment vertical="center"/>
    </xf>
    <xf numFmtId="0" fontId="16" fillId="0" borderId="0" xfId="0" applyFont="1"/>
    <xf numFmtId="180" fontId="3" fillId="2" borderId="33" xfId="2" quotePrefix="1" applyNumberFormat="1" applyFont="1" applyFill="1" applyBorder="1" applyAlignment="1" applyProtection="1">
      <protection locked="0"/>
    </xf>
    <xf numFmtId="180" fontId="3" fillId="2" borderId="34" xfId="2" quotePrefix="1" applyNumberFormat="1" applyFont="1" applyFill="1" applyBorder="1" applyAlignment="1" applyProtection="1">
      <protection locked="0"/>
    </xf>
    <xf numFmtId="179" fontId="3" fillId="0" borderId="20" xfId="2" quotePrefix="1" applyNumberFormat="1" applyFont="1" applyFill="1" applyBorder="1" applyAlignment="1" applyProtection="1"/>
    <xf numFmtId="180" fontId="3" fillId="2" borderId="32" xfId="2" quotePrefix="1" applyNumberFormat="1" applyFont="1" applyFill="1" applyBorder="1" applyAlignment="1" applyProtection="1">
      <protection locked="0"/>
    </xf>
    <xf numFmtId="180" fontId="3" fillId="0" borderId="18" xfId="2" quotePrefix="1" applyNumberFormat="1" applyFont="1" applyFill="1" applyBorder="1" applyAlignment="1" applyProtection="1">
      <alignment vertical="center"/>
    </xf>
    <xf numFmtId="181" fontId="3" fillId="0" borderId="20" xfId="2" quotePrefix="1" applyNumberFormat="1" applyFont="1" applyFill="1" applyBorder="1" applyAlignment="1" applyProtection="1"/>
    <xf numFmtId="180" fontId="3" fillId="2" borderId="36" xfId="2" quotePrefix="1" applyNumberFormat="1" applyFont="1" applyFill="1" applyBorder="1" applyAlignment="1" applyProtection="1">
      <alignment horizontal="right"/>
      <protection locked="0"/>
    </xf>
    <xf numFmtId="180" fontId="3" fillId="2" borderId="35" xfId="2" quotePrefix="1" applyNumberFormat="1" applyFont="1" applyFill="1" applyBorder="1" applyAlignment="1" applyProtection="1">
      <alignment horizontal="right"/>
      <protection locked="0"/>
    </xf>
    <xf numFmtId="181" fontId="3" fillId="0" borderId="26" xfId="2" quotePrefix="1" applyNumberFormat="1" applyFont="1" applyFill="1" applyBorder="1" applyAlignment="1" applyProtection="1"/>
    <xf numFmtId="180" fontId="3" fillId="2" borderId="21" xfId="2" quotePrefix="1" applyNumberFormat="1" applyFont="1" applyFill="1" applyBorder="1" applyAlignment="1" applyProtection="1">
      <alignment horizontal="right"/>
      <protection locked="0"/>
    </xf>
    <xf numFmtId="180" fontId="3" fillId="0" borderId="19" xfId="2" quotePrefix="1" applyNumberFormat="1" applyFont="1" applyFill="1" applyBorder="1" applyAlignment="1" applyProtection="1">
      <alignment horizontal="right" vertical="center"/>
    </xf>
    <xf numFmtId="0" fontId="17" fillId="0" borderId="0" xfId="2" applyFont="1" applyAlignment="1">
      <alignment horizontal="left"/>
    </xf>
    <xf numFmtId="0" fontId="17" fillId="0" borderId="0" xfId="2" applyFont="1"/>
    <xf numFmtId="0" fontId="3" fillId="0" borderId="63" xfId="2" applyFont="1" applyBorder="1"/>
    <xf numFmtId="0" fontId="4" fillId="0" borderId="15" xfId="2" quotePrefix="1" applyFont="1" applyFill="1" applyBorder="1" applyAlignment="1" applyProtection="1">
      <alignment horizontal="distributed" vertical="center"/>
    </xf>
    <xf numFmtId="0" fontId="4" fillId="0" borderId="15" xfId="2" applyFont="1" applyFill="1" applyBorder="1" applyAlignment="1" applyProtection="1">
      <alignment horizontal="right" vertical="center"/>
    </xf>
    <xf numFmtId="0" fontId="3" fillId="0" borderId="15" xfId="2" applyFont="1" applyBorder="1"/>
    <xf numFmtId="0" fontId="4" fillId="0" borderId="29" xfId="2" applyFont="1" applyFill="1" applyBorder="1" applyAlignment="1" applyProtection="1">
      <alignment horizontal="distributed" vertical="center"/>
    </xf>
    <xf numFmtId="0" fontId="4" fillId="0" borderId="58" xfId="2" quotePrefix="1" applyFont="1" applyFill="1" applyBorder="1" applyAlignment="1" applyProtection="1">
      <alignment horizontal="distributed" vertical="center"/>
    </xf>
    <xf numFmtId="180" fontId="3" fillId="0" borderId="32" xfId="2" quotePrefix="1" applyNumberFormat="1" applyFont="1" applyFill="1" applyBorder="1" applyAlignment="1" applyProtection="1">
      <protection locked="0"/>
    </xf>
    <xf numFmtId="180" fontId="3" fillId="0" borderId="36" xfId="2" quotePrefix="1" applyNumberFormat="1" applyFont="1" applyFill="1" applyBorder="1" applyAlignment="1" applyProtection="1">
      <protection locked="0"/>
    </xf>
    <xf numFmtId="179" fontId="3" fillId="0" borderId="23" xfId="2" quotePrefix="1" applyNumberFormat="1" applyFont="1" applyFill="1" applyBorder="1" applyAlignment="1" applyProtection="1"/>
    <xf numFmtId="179" fontId="3" fillId="0" borderId="56" xfId="2" quotePrefix="1" applyNumberFormat="1" applyFont="1" applyFill="1" applyBorder="1" applyAlignment="1" applyProtection="1"/>
    <xf numFmtId="179" fontId="3" fillId="0" borderId="28" xfId="2" quotePrefix="1" applyNumberFormat="1" applyFont="1" applyFill="1" applyBorder="1" applyAlignment="1" applyProtection="1"/>
    <xf numFmtId="179" fontId="3" fillId="0" borderId="35" xfId="2" quotePrefix="1" applyNumberFormat="1" applyFont="1" applyFill="1" applyBorder="1" applyAlignment="1" applyProtection="1"/>
    <xf numFmtId="179" fontId="3" fillId="0" borderId="29" xfId="2" quotePrefix="1" applyNumberFormat="1" applyFont="1" applyFill="1" applyBorder="1" applyAlignment="1" applyProtection="1"/>
    <xf numFmtId="179" fontId="3" fillId="0" borderId="60" xfId="2" quotePrefix="1" applyNumberFormat="1" applyFont="1" applyFill="1" applyBorder="1" applyAlignment="1" applyProtection="1"/>
    <xf numFmtId="179" fontId="3" fillId="0" borderId="62" xfId="2" quotePrefix="1" applyNumberFormat="1" applyFont="1" applyFill="1" applyBorder="1" applyAlignment="1" applyProtection="1"/>
    <xf numFmtId="180" fontId="3" fillId="0" borderId="30" xfId="2" quotePrefix="1" applyNumberFormat="1" applyFont="1" applyFill="1" applyBorder="1" applyAlignment="1" applyProtection="1">
      <alignment vertical="center"/>
    </xf>
    <xf numFmtId="180" fontId="3" fillId="0" borderId="22" xfId="2" quotePrefix="1" applyNumberFormat="1" applyFont="1" applyFill="1" applyBorder="1" applyAlignment="1" applyProtection="1">
      <alignment vertical="center"/>
    </xf>
    <xf numFmtId="181" fontId="3" fillId="0" borderId="27" xfId="2" quotePrefix="1" applyNumberFormat="1" applyFont="1" applyFill="1" applyBorder="1" applyAlignment="1" applyProtection="1"/>
    <xf numFmtId="181" fontId="3" fillId="0" borderId="28" xfId="2" quotePrefix="1" applyNumberFormat="1" applyFont="1" applyFill="1" applyBorder="1" applyAlignment="1" applyProtection="1"/>
    <xf numFmtId="181" fontId="3" fillId="0" borderId="29" xfId="2" quotePrefix="1" applyNumberFormat="1" applyFont="1" applyFill="1" applyBorder="1" applyAlignment="1" applyProtection="1"/>
    <xf numFmtId="181" fontId="3" fillId="0" borderId="29" xfId="2" quotePrefix="1" applyNumberFormat="1" applyFont="1" applyFill="1" applyBorder="1" applyAlignment="1" applyProtection="1">
      <alignment horizontal="right"/>
    </xf>
    <xf numFmtId="181" fontId="3" fillId="0" borderId="24" xfId="2" quotePrefix="1" applyNumberFormat="1" applyFont="1" applyFill="1" applyBorder="1" applyAlignment="1" applyProtection="1"/>
    <xf numFmtId="180" fontId="3" fillId="2" borderId="18" xfId="2" quotePrefix="1" applyNumberFormat="1" applyFont="1" applyFill="1" applyBorder="1" applyAlignment="1" applyProtection="1"/>
    <xf numFmtId="181" fontId="3" fillId="0" borderId="19" xfId="2" quotePrefix="1" applyNumberFormat="1" applyFont="1" applyFill="1" applyBorder="1" applyAlignment="1" applyProtection="1"/>
    <xf numFmtId="180" fontId="3" fillId="2" borderId="19" xfId="2" quotePrefix="1" applyNumberFormat="1" applyFont="1" applyFill="1" applyBorder="1" applyAlignment="1" applyProtection="1">
      <alignment horizontal="right"/>
    </xf>
    <xf numFmtId="181" fontId="3" fillId="0" borderId="23" xfId="2" quotePrefix="1" applyNumberFormat="1" applyFont="1" applyFill="1" applyBorder="1" applyAlignment="1" applyProtection="1"/>
    <xf numFmtId="180" fontId="4" fillId="0" borderId="32" xfId="2" quotePrefix="1" applyNumberFormat="1" applyFont="1" applyFill="1" applyBorder="1" applyAlignment="1" applyProtection="1"/>
    <xf numFmtId="179" fontId="4" fillId="0" borderId="20" xfId="2" quotePrefix="1" applyNumberFormat="1" applyFont="1" applyFill="1" applyBorder="1" applyAlignment="1" applyProtection="1"/>
    <xf numFmtId="180" fontId="4" fillId="0" borderId="36" xfId="2" quotePrefix="1" applyNumberFormat="1" applyFont="1" applyFill="1" applyBorder="1" applyAlignment="1" applyProtection="1"/>
    <xf numFmtId="179" fontId="4" fillId="0" borderId="36" xfId="2" quotePrefix="1" applyNumberFormat="1" applyFont="1" applyFill="1" applyBorder="1" applyAlignment="1" applyProtection="1"/>
    <xf numFmtId="180" fontId="4" fillId="0" borderId="33" xfId="2" quotePrefix="1" applyNumberFormat="1" applyFont="1" applyFill="1" applyBorder="1" applyAlignment="1" applyProtection="1"/>
    <xf numFmtId="180" fontId="4" fillId="0" borderId="35" xfId="2" quotePrefix="1" applyNumberFormat="1" applyFont="1" applyFill="1" applyBorder="1" applyAlignment="1" applyProtection="1"/>
    <xf numFmtId="180" fontId="3" fillId="0" borderId="33" xfId="2" quotePrefix="1" applyNumberFormat="1" applyFont="1" applyFill="1" applyBorder="1" applyAlignment="1" applyProtection="1">
      <protection locked="0"/>
    </xf>
    <xf numFmtId="180" fontId="3" fillId="0" borderId="35" xfId="2" quotePrefix="1" applyNumberFormat="1" applyFont="1" applyFill="1" applyBorder="1" applyAlignment="1" applyProtection="1">
      <protection locked="0"/>
    </xf>
    <xf numFmtId="179" fontId="4" fillId="0" borderId="35" xfId="2" quotePrefix="1" applyNumberFormat="1" applyFont="1" applyFill="1" applyBorder="1" applyAlignment="1" applyProtection="1"/>
    <xf numFmtId="179" fontId="4" fillId="0" borderId="37" xfId="2" quotePrefix="1" applyNumberFormat="1" applyFont="1" applyFill="1" applyBorder="1" applyAlignment="1" applyProtection="1"/>
    <xf numFmtId="180" fontId="4" fillId="0" borderId="54" xfId="2" quotePrefix="1" applyNumberFormat="1" applyFont="1" applyFill="1" applyBorder="1" applyAlignment="1" applyProtection="1"/>
    <xf numFmtId="179" fontId="4" fillId="0" borderId="56" xfId="2" quotePrefix="1" applyNumberFormat="1" applyFont="1" applyFill="1" applyBorder="1" applyAlignment="1" applyProtection="1"/>
    <xf numFmtId="180" fontId="4" fillId="0" borderId="57" xfId="2" quotePrefix="1" applyNumberFormat="1" applyFont="1" applyFill="1" applyBorder="1" applyAlignment="1" applyProtection="1"/>
    <xf numFmtId="179" fontId="4" fillId="0" borderId="57" xfId="2" quotePrefix="1" applyNumberFormat="1" applyFont="1" applyFill="1" applyBorder="1" applyAlignment="1" applyProtection="1"/>
    <xf numFmtId="180" fontId="3" fillId="0" borderId="54" xfId="2" quotePrefix="1" applyNumberFormat="1" applyFont="1" applyFill="1" applyBorder="1" applyAlignment="1" applyProtection="1">
      <protection locked="0"/>
    </xf>
    <xf numFmtId="180" fontId="3" fillId="0" borderId="57" xfId="2" quotePrefix="1" applyNumberFormat="1" applyFont="1" applyFill="1" applyBorder="1" applyAlignment="1" applyProtection="1">
      <protection locked="0"/>
    </xf>
    <xf numFmtId="180" fontId="4" fillId="0" borderId="58" xfId="2" quotePrefix="1" applyNumberFormat="1" applyFont="1" applyFill="1" applyBorder="1" applyAlignment="1" applyProtection="1"/>
    <xf numFmtId="179" fontId="4" fillId="0" borderId="60" xfId="2" quotePrefix="1" applyNumberFormat="1" applyFont="1" applyFill="1" applyBorder="1" applyAlignment="1" applyProtection="1"/>
    <xf numFmtId="180" fontId="4" fillId="0" borderId="61" xfId="2" quotePrefix="1" applyNumberFormat="1" applyFont="1" applyFill="1" applyBorder="1" applyAlignment="1" applyProtection="1"/>
    <xf numFmtId="179" fontId="4" fillId="0" borderId="61" xfId="2" quotePrefix="1" applyNumberFormat="1" applyFont="1" applyFill="1" applyBorder="1" applyAlignment="1" applyProtection="1">
      <alignment horizontal="right"/>
    </xf>
    <xf numFmtId="180" fontId="3" fillId="0" borderId="58" xfId="2" quotePrefix="1" applyNumberFormat="1" applyFont="1" applyFill="1" applyBorder="1" applyAlignment="1" applyProtection="1">
      <protection locked="0"/>
    </xf>
    <xf numFmtId="180" fontId="4" fillId="0" borderId="30" xfId="2" quotePrefix="1" applyNumberFormat="1" applyFont="1" applyFill="1" applyBorder="1" applyAlignment="1" applyProtection="1">
      <alignment vertical="center"/>
    </xf>
    <xf numFmtId="179" fontId="4" fillId="0" borderId="31" xfId="2" quotePrefix="1" applyNumberFormat="1" applyFont="1" applyFill="1" applyBorder="1" applyAlignment="1" applyProtection="1">
      <alignment vertical="center"/>
    </xf>
    <xf numFmtId="180" fontId="4" fillId="0" borderId="22" xfId="2" quotePrefix="1" applyNumberFormat="1" applyFont="1" applyFill="1" applyBorder="1" applyAlignment="1" applyProtection="1">
      <alignment vertical="center"/>
    </xf>
    <xf numFmtId="179" fontId="4" fillId="0" borderId="22" xfId="2" quotePrefix="1" applyNumberFormat="1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/>
    <xf numFmtId="179" fontId="3" fillId="0" borderId="22" xfId="2" quotePrefix="1" applyNumberFormat="1" applyFont="1" applyFill="1" applyBorder="1" applyAlignment="1" applyProtection="1">
      <alignment vertical="center"/>
    </xf>
    <xf numFmtId="179" fontId="3" fillId="0" borderId="25" xfId="2" quotePrefix="1" applyNumberFormat="1" applyFont="1" applyFill="1" applyBorder="1" applyAlignment="1" applyProtection="1">
      <alignment vertical="center"/>
    </xf>
    <xf numFmtId="181" fontId="3" fillId="0" borderId="22" xfId="2" quotePrefix="1" applyNumberFormat="1" applyFont="1" applyFill="1" applyBorder="1" applyAlignment="1" applyProtection="1">
      <alignment vertical="center"/>
    </xf>
    <xf numFmtId="181" fontId="3" fillId="0" borderId="25" xfId="2" quotePrefix="1" applyNumberFormat="1" applyFont="1" applyFill="1" applyBorder="1" applyAlignment="1" applyProtection="1">
      <alignment vertical="center"/>
    </xf>
    <xf numFmtId="180" fontId="4" fillId="0" borderId="33" xfId="2" quotePrefix="1" applyNumberFormat="1" applyFont="1" applyFill="1" applyBorder="1" applyAlignment="1" applyProtection="1">
      <alignment horizontal="right"/>
    </xf>
    <xf numFmtId="179" fontId="4" fillId="0" borderId="37" xfId="2" quotePrefix="1" applyNumberFormat="1" applyFont="1" applyFill="1" applyBorder="1" applyAlignment="1" applyProtection="1">
      <alignment horizontal="right"/>
    </xf>
    <xf numFmtId="180" fontId="4" fillId="0" borderId="35" xfId="2" quotePrefix="1" applyNumberFormat="1" applyFont="1" applyFill="1" applyBorder="1" applyAlignment="1" applyProtection="1">
      <alignment horizontal="right"/>
    </xf>
    <xf numFmtId="179" fontId="4" fillId="0" borderId="35" xfId="2" quotePrefix="1" applyNumberFormat="1" applyFont="1" applyFill="1" applyBorder="1" applyAlignment="1" applyProtection="1">
      <alignment horizontal="right"/>
    </xf>
    <xf numFmtId="179" fontId="3" fillId="0" borderId="20" xfId="2" quotePrefix="1" applyNumberFormat="1" applyFont="1" applyFill="1" applyBorder="1" applyAlignment="1" applyProtection="1">
      <alignment horizontal="right"/>
    </xf>
    <xf numFmtId="179" fontId="3" fillId="0" borderId="23" xfId="2" quotePrefix="1" applyNumberFormat="1" applyFont="1" applyFill="1" applyBorder="1" applyAlignment="1" applyProtection="1">
      <alignment horizontal="right"/>
    </xf>
    <xf numFmtId="38" fontId="3" fillId="0" borderId="0" xfId="4" applyFont="1" applyAlignment="1"/>
    <xf numFmtId="0" fontId="0" fillId="0" borderId="0" xfId="0" applyFont="1"/>
    <xf numFmtId="182" fontId="0" fillId="0" borderId="0" xfId="0" applyNumberFormat="1"/>
    <xf numFmtId="183" fontId="0" fillId="0" borderId="0" xfId="0" applyNumberFormat="1"/>
    <xf numFmtId="0" fontId="0" fillId="10" borderId="0" xfId="0" applyFill="1"/>
    <xf numFmtId="184" fontId="0" fillId="0" borderId="0" xfId="0" applyNumberFormat="1"/>
    <xf numFmtId="0" fontId="21" fillId="0" borderId="0" xfId="0" applyFont="1"/>
    <xf numFmtId="0" fontId="3" fillId="0" borderId="0" xfId="2" applyFont="1" applyFill="1"/>
    <xf numFmtId="180" fontId="3" fillId="0" borderId="61" xfId="2" quotePrefix="1" applyNumberFormat="1" applyFont="1" applyFill="1" applyBorder="1" applyAlignment="1" applyProtection="1">
      <protection locked="0"/>
    </xf>
    <xf numFmtId="0" fontId="3" fillId="0" borderId="39" xfId="2" applyFont="1" applyFill="1" applyBorder="1" applyAlignment="1" applyProtection="1">
      <alignment horizontal="center"/>
      <protection locked="0"/>
    </xf>
    <xf numFmtId="0" fontId="3" fillId="0" borderId="40" xfId="2" applyFont="1" applyFill="1" applyBorder="1" applyAlignment="1" applyProtection="1">
      <alignment horizontal="center"/>
      <protection locked="0"/>
    </xf>
    <xf numFmtId="0" fontId="3" fillId="0" borderId="41" xfId="2" applyFont="1" applyFill="1" applyBorder="1" applyAlignment="1" applyProtection="1">
      <alignment horizontal="center"/>
      <protection locked="0"/>
    </xf>
    <xf numFmtId="0" fontId="4" fillId="0" borderId="58" xfId="2" applyFont="1" applyFill="1" applyBorder="1" applyAlignment="1" applyProtection="1">
      <alignment horizontal="distributed" vertical="center"/>
    </xf>
    <xf numFmtId="0" fontId="4" fillId="0" borderId="43" xfId="2" applyFont="1" applyFill="1" applyBorder="1" applyAlignment="1" applyProtection="1">
      <alignment horizontal="distributed" vertical="center"/>
    </xf>
    <xf numFmtId="0" fontId="4" fillId="0" borderId="33" xfId="2" applyFont="1" applyFill="1" applyBorder="1" applyAlignment="1" applyProtection="1">
      <alignment horizontal="distributed" vertical="center"/>
    </xf>
    <xf numFmtId="0" fontId="4" fillId="0" borderId="42" xfId="2" quotePrefix="1" applyFont="1" applyFill="1" applyBorder="1" applyAlignment="1" applyProtection="1">
      <alignment horizontal="distributed" vertical="center"/>
    </xf>
    <xf numFmtId="0" fontId="4" fillId="0" borderId="29" xfId="2" quotePrefix="1" applyFont="1" applyFill="1" applyBorder="1" applyAlignment="1" applyProtection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4" fillId="0" borderId="42" xfId="2" applyFont="1" applyFill="1" applyBorder="1" applyAlignment="1" applyProtection="1">
      <alignment horizontal="distributed" vertical="center"/>
    </xf>
    <xf numFmtId="0" fontId="4" fillId="0" borderId="32" xfId="2" applyFont="1" applyFill="1" applyBorder="1" applyAlignment="1" applyProtection="1">
      <alignment horizontal="distributed" vertical="center"/>
    </xf>
    <xf numFmtId="0" fontId="4" fillId="0" borderId="59" xfId="2" quotePrefix="1" applyFont="1" applyFill="1" applyBorder="1" applyAlignment="1" applyProtection="1">
      <alignment horizontal="distributed" vertical="center"/>
    </xf>
    <xf numFmtId="0" fontId="3" fillId="0" borderId="39" xfId="2" applyFont="1" applyBorder="1" applyAlignment="1">
      <alignment horizontal="center"/>
    </xf>
    <xf numFmtId="0" fontId="3" fillId="0" borderId="40" xfId="2" applyFont="1" applyBorder="1" applyAlignment="1">
      <alignment horizontal="center"/>
    </xf>
    <xf numFmtId="0" fontId="3" fillId="0" borderId="41" xfId="2" applyFont="1" applyBorder="1" applyAlignment="1">
      <alignment horizontal="center"/>
    </xf>
    <xf numFmtId="0" fontId="4" fillId="0" borderId="30" xfId="2" applyFont="1" applyFill="1" applyBorder="1" applyAlignment="1" applyProtection="1">
      <alignment horizontal="center" vertical="center"/>
    </xf>
    <xf numFmtId="0" fontId="4" fillId="0" borderId="44" xfId="2" quotePrefix="1" applyFont="1" applyFill="1" applyBorder="1" applyAlignment="1" applyProtection="1">
      <alignment horizontal="center" vertical="center"/>
    </xf>
    <xf numFmtId="0" fontId="4" fillId="0" borderId="18" xfId="2" quotePrefix="1" applyFont="1" applyFill="1" applyBorder="1" applyAlignment="1" applyProtection="1">
      <alignment horizontal="center" vertical="center"/>
    </xf>
    <xf numFmtId="0" fontId="4" fillId="0" borderId="45" xfId="2" quotePrefix="1" applyFont="1" applyFill="1" applyBorder="1" applyAlignment="1" applyProtection="1">
      <alignment horizontal="center" vertical="center"/>
    </xf>
    <xf numFmtId="0" fontId="4" fillId="0" borderId="18" xfId="2" applyFont="1" applyFill="1" applyBorder="1" applyAlignment="1" applyProtection="1">
      <alignment horizontal="distributed" vertical="center"/>
    </xf>
    <xf numFmtId="0" fontId="4" fillId="0" borderId="45" xfId="2" applyFont="1" applyFill="1" applyBorder="1" applyAlignment="1" applyProtection="1">
      <alignment horizontal="distributed" vertical="center"/>
    </xf>
    <xf numFmtId="0" fontId="4" fillId="0" borderId="30" xfId="2" quotePrefix="1" applyFont="1" applyFill="1" applyBorder="1" applyAlignment="1" applyProtection="1">
      <alignment horizontal="center" vertical="center"/>
    </xf>
    <xf numFmtId="0" fontId="4" fillId="0" borderId="34" xfId="2" applyFont="1" applyFill="1" applyBorder="1" applyAlignment="1" applyProtection="1">
      <alignment horizontal="distributed" vertical="center"/>
    </xf>
    <xf numFmtId="0" fontId="4" fillId="0" borderId="46" xfId="2" applyFont="1" applyFill="1" applyBorder="1" applyAlignment="1" applyProtection="1">
      <alignment horizontal="distributed" vertical="center"/>
    </xf>
    <xf numFmtId="0" fontId="4" fillId="0" borderId="54" xfId="2" applyFont="1" applyFill="1" applyBorder="1" applyAlignment="1" applyProtection="1">
      <alignment horizontal="distributed" vertical="center"/>
    </xf>
    <xf numFmtId="0" fontId="4" fillId="0" borderId="55" xfId="2" quotePrefix="1" applyFont="1" applyFill="1" applyBorder="1" applyAlignment="1" applyProtection="1">
      <alignment horizontal="distributed" vertical="center"/>
    </xf>
    <xf numFmtId="0" fontId="4" fillId="0" borderId="47" xfId="1" applyFont="1" applyFill="1" applyBorder="1" applyAlignment="1" applyProtection="1">
      <alignment horizontal="distributed" vertical="center"/>
    </xf>
    <xf numFmtId="0" fontId="4" fillId="0" borderId="14" xfId="1" applyFont="1" applyFill="1" applyBorder="1" applyAlignment="1" applyProtection="1">
      <alignment horizontal="distributed" vertical="center"/>
    </xf>
    <xf numFmtId="0" fontId="4" fillId="0" borderId="48" xfId="1" applyFont="1" applyFill="1" applyBorder="1" applyAlignment="1" applyProtection="1">
      <alignment horizontal="distributed" vertical="center"/>
    </xf>
    <xf numFmtId="180" fontId="4" fillId="0" borderId="2" xfId="1" quotePrefix="1" applyNumberFormat="1" applyFont="1" applyFill="1" applyBorder="1" applyAlignment="1" applyProtection="1">
      <alignment vertical="center"/>
    </xf>
    <xf numFmtId="180" fontId="1" fillId="0" borderId="5" xfId="1" applyNumberFormat="1" applyBorder="1" applyAlignment="1">
      <alignment vertical="center"/>
    </xf>
    <xf numFmtId="180" fontId="1" fillId="0" borderId="49" xfId="1" applyNumberFormat="1" applyBorder="1" applyAlignment="1">
      <alignment vertical="center"/>
    </xf>
    <xf numFmtId="177" fontId="4" fillId="0" borderId="16" xfId="1" quotePrefix="1" applyNumberFormat="1" applyFont="1" applyFill="1" applyBorder="1" applyAlignment="1" applyProtection="1">
      <alignment vertical="center"/>
    </xf>
    <xf numFmtId="0" fontId="1" fillId="0" borderId="10" xfId="1" applyBorder="1" applyAlignment="1">
      <alignment vertical="center"/>
    </xf>
    <xf numFmtId="0" fontId="1" fillId="0" borderId="50" xfId="1" applyBorder="1" applyAlignment="1">
      <alignment vertical="center"/>
    </xf>
    <xf numFmtId="0" fontId="4" fillId="0" borderId="51" xfId="1" applyFont="1" applyFill="1" applyBorder="1" applyAlignment="1" applyProtection="1">
      <alignment horizontal="distributed" vertical="center"/>
    </xf>
    <xf numFmtId="0" fontId="0" fillId="0" borderId="14" xfId="0" applyBorder="1" applyAlignment="1"/>
    <xf numFmtId="0" fontId="0" fillId="0" borderId="52" xfId="0" applyBorder="1" applyAlignment="1"/>
    <xf numFmtId="180" fontId="4" fillId="0" borderId="13" xfId="1" quotePrefix="1" applyNumberFormat="1" applyFont="1" applyFill="1" applyBorder="1" applyAlignment="1" applyProtection="1">
      <alignment vertical="center"/>
    </xf>
    <xf numFmtId="180" fontId="0" fillId="0" borderId="5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77" fontId="4" fillId="0" borderId="53" xfId="1" quotePrefix="1" applyNumberFormat="1" applyFont="1" applyFill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</cellXfs>
  <cellStyles count="5">
    <cellStyle name="桁区切り" xfId="4" builtinId="6"/>
    <cellStyle name="標準" xfId="0" builtinId="0"/>
    <cellStyle name="標準_03図１一般会計歳入歳出決算額の構成（試）" xfId="1"/>
    <cellStyle name="標準_04一般会計予算、決算額（試）" xfId="2"/>
    <cellStyle name="標準_10市税収入等の年度別比較（試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令和元年度一般会計歳入・歳出決算額の構成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8.7412587412587419E-3"/>
          <c:y val="2.471890795309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88111888111889"/>
          <c:y val="0.18340611353711864"/>
          <c:w val="0.59965034965034958"/>
          <c:h val="0.7489082969432332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10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18F-478B-A98B-1A0F413D6E17}"/>
              </c:ext>
            </c:extLst>
          </c:dPt>
          <c:dPt>
            <c:idx val="1"/>
            <c:bubble3D val="0"/>
            <c:spPr>
              <a:pattFill prst="pct20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8F-478B-A98B-1A0F413D6E17}"/>
              </c:ext>
            </c:extLst>
          </c:dPt>
          <c:dPt>
            <c:idx val="2"/>
            <c:bubble3D val="0"/>
            <c:spPr>
              <a:pattFill prst="pct30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18F-478B-A98B-1A0F413D6E17}"/>
              </c:ext>
            </c:extLst>
          </c:dPt>
          <c:dPt>
            <c:idx val="3"/>
            <c:bubble3D val="0"/>
            <c:spPr>
              <a:pattFill prst="pct5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8F-478B-A98B-1A0F413D6E17}"/>
              </c:ext>
            </c:extLst>
          </c:dPt>
          <c:dPt>
            <c:idx val="4"/>
            <c:bubble3D val="0"/>
            <c:spPr>
              <a:pattFill prst="pct70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18F-478B-A98B-1A0F413D6E17}"/>
              </c:ext>
            </c:extLst>
          </c:dPt>
          <c:dPt>
            <c:idx val="5"/>
            <c:bubble3D val="0"/>
            <c:spPr>
              <a:pattFill prst="ltUpDiag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8F-478B-A98B-1A0F413D6E17}"/>
              </c:ext>
            </c:extLst>
          </c:dPt>
          <c:dPt>
            <c:idx val="6"/>
            <c:bubble3D val="0"/>
            <c:spPr>
              <a:pattFill prst="smGrid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18F-478B-A98B-1A0F413D6E17}"/>
              </c:ext>
            </c:extLst>
          </c:dPt>
          <c:dLbls>
            <c:dLbl>
              <c:idx val="0"/>
              <c:layout>
                <c:manualLayout>
                  <c:x val="2.1529172553466622E-2"/>
                  <c:y val="5.942930032824462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32.4%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09300858576252E-2"/>
                  <c:y val="5.0827881156751575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54986062197526E-2"/>
                      <c:h val="3.8548613843571243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4.824629941492764E-2"/>
                  <c:y val="-5.7694080391928429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4200727986227172E-3"/>
                  <c:y val="4.623194398457310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8914432805043556E-3"/>
                  <c:y val="4.570696274047303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11.4</a:t>
                    </a: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</a:rPr>
                      <a:t>％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542859249304765E-2"/>
                  <c:y val="4.93635533161556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263439331622025E-2"/>
                  <c:y val="5.89903039341618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Sheet1!$B$18:$B$24</c:f>
              <c:numCache>
                <c:formatCode>#,##0_);[Red]\(#,##0\)</c:formatCode>
                <c:ptCount val="7"/>
                <c:pt idx="0">
                  <c:v>28885995</c:v>
                </c:pt>
                <c:pt idx="1">
                  <c:v>4454390</c:v>
                </c:pt>
                <c:pt idx="2">
                  <c:v>4404022</c:v>
                </c:pt>
                <c:pt idx="3">
                  <c:v>6515856</c:v>
                </c:pt>
                <c:pt idx="4">
                  <c:v>10215326</c:v>
                </c:pt>
                <c:pt idx="5">
                  <c:v>13426828</c:v>
                </c:pt>
                <c:pt idx="6">
                  <c:v>21353812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8F-478B-A98B-1A0F413D6E17}"/>
            </c:ext>
          </c:extLst>
        </c:ser>
        <c:ser>
          <c:idx val="3"/>
          <c:order val="1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ltHorz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18F-478B-A98B-1A0F413D6E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18F-478B-A98B-1A0F413D6E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18F-478B-A98B-1A0F413D6E17}"/>
              </c:ext>
            </c:extLst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C0C0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18F-478B-A98B-1A0F413D6E1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18F-478B-A98B-1A0F413D6E1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18F-478B-A98B-1A0F413D6E1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18F-478B-A98B-1A0F413D6E17}"/>
              </c:ext>
            </c:extLst>
          </c:dPt>
          <c:dLbls>
            <c:dLbl>
              <c:idx val="0"/>
              <c:layout>
                <c:manualLayout>
                  <c:x val="-0.11184767838965622"/>
                  <c:y val="-0.1878470801617442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/>
                      <a:t>42.4%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336692179211864"/>
                  <c:y val="-0.3387771791683934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ゴシック"/>
                        <a:ea typeface="ＭＳ ゴシック"/>
                        <a:cs typeface="ＭＳ ゴシック"/>
                      </a:defRPr>
                    </a:pPr>
                    <a:r>
                      <a:rPr lang="en-US" altLang="ja-JP"/>
                      <a:t>57.6%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Sheet1!$E$18:$E$24</c:f>
              <c:numCache>
                <c:formatCode>#,##0;"△ "#,##0</c:formatCode>
                <c:ptCount val="7"/>
                <c:pt idx="0">
                  <c:v>37744407</c:v>
                </c:pt>
                <c:pt idx="3">
                  <c:v>51511822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8F-478B-A98B-1A0F413D6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455830388692"/>
          <c:y val="0.16969730448489725"/>
          <c:w val="0.59540636042402628"/>
          <c:h val="0.6808094239453597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2.0823127466598517E-2"/>
                  <c:y val="-0.2046558181529029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557556628157569E-2"/>
                  <c:y val="-0.165887976291349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11235237577797E-2"/>
                  <c:y val="-0.1123432486808193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43883504816674E-2"/>
                  <c:y val="0.1816762830194872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7948752734676704"/>
                  <c:y val="0.141123518735269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192588143378459E-2"/>
                  <c:y val="-3.59963211875866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774620267420346"/>
                  <c:y val="-0.1144752685692936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5377948488837933E-2"/>
                  <c:y val="-4.610295794356741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826858818203376"/>
                  <c:y val="-0.148661423882156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767531479910766"/>
                  <c:y val="-0.2154067940226871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CC1-4864-A517-FE3394D9A9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CC1-4864-A517-FE3394D9A99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6607773851590121"/>
                  <c:y val="0.4644356208686307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CC1-4864-A517-FE3394D9A99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6.1837455830388834E-2"/>
                  <c:y val="0.4748958825999071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CC1-4864-A517-FE3394D9A99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Sheet1!$A$32:$A$41</c:f>
              <c:strCache>
                <c:ptCount val="10"/>
                <c:pt idx="0">
                  <c:v>議会費</c:v>
                </c:pt>
                <c:pt idx="1">
                  <c:v>総務費</c:v>
                </c:pt>
                <c:pt idx="2">
                  <c:v>民生費</c:v>
                </c:pt>
                <c:pt idx="3">
                  <c:v>衛生費</c:v>
                </c:pt>
                <c:pt idx="4">
                  <c:v>産業経済費</c:v>
                </c:pt>
                <c:pt idx="5">
                  <c:v>土木費</c:v>
                </c:pt>
                <c:pt idx="6">
                  <c:v>消防費</c:v>
                </c:pt>
                <c:pt idx="7">
                  <c:v>教育費</c:v>
                </c:pt>
                <c:pt idx="8">
                  <c:v>公債費</c:v>
                </c:pt>
                <c:pt idx="9">
                  <c:v>諸支出金</c:v>
                </c:pt>
              </c:strCache>
            </c:strRef>
          </c:cat>
          <c:val>
            <c:numRef>
              <c:f>Sheet1!$B$32:$B$41</c:f>
              <c:numCache>
                <c:formatCode>#,##0_);[Red]\(#,##0\)</c:formatCode>
                <c:ptCount val="10"/>
                <c:pt idx="0">
                  <c:v>436126</c:v>
                </c:pt>
                <c:pt idx="1">
                  <c:v>5656248</c:v>
                </c:pt>
                <c:pt idx="2">
                  <c:v>45707965</c:v>
                </c:pt>
                <c:pt idx="3">
                  <c:v>4294885</c:v>
                </c:pt>
                <c:pt idx="4">
                  <c:v>500838</c:v>
                </c:pt>
                <c:pt idx="5">
                  <c:v>11121150</c:v>
                </c:pt>
                <c:pt idx="6">
                  <c:v>2864203</c:v>
                </c:pt>
                <c:pt idx="7">
                  <c:v>6684352</c:v>
                </c:pt>
                <c:pt idx="8">
                  <c:v>5905920</c:v>
                </c:pt>
                <c:pt idx="9">
                  <c:v>4166043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CC1-4864-A517-FE3394D9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10</xdr:col>
      <xdr:colOff>123825</xdr:colOff>
      <xdr:row>26</xdr:row>
      <xdr:rowOff>152400</xdr:rowOff>
    </xdr:to>
    <xdr:graphicFrame macro="">
      <xdr:nvGraphicFramePr>
        <xdr:cNvPr id="7883" name="Chart 48">
          <a:extLst>
            <a:ext uri="{FF2B5EF4-FFF2-40B4-BE49-F238E27FC236}">
              <a16:creationId xmlns="" xmlns:a16="http://schemas.microsoft.com/office/drawing/2014/main" id="{00000000-0008-0000-0100-0000CB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111975</xdr:colOff>
      <xdr:row>4</xdr:row>
      <xdr:rowOff>91619</xdr:rowOff>
    </xdr:from>
    <xdr:to>
      <xdr:col>10</xdr:col>
      <xdr:colOff>169243</xdr:colOff>
      <xdr:row>20</xdr:row>
      <xdr:rowOff>106440</xdr:rowOff>
    </xdr:to>
    <xdr:grpSp>
      <xdr:nvGrpSpPr>
        <xdr:cNvPr id="7884" name="Group 278">
          <a:extLst>
            <a:ext uri="{FF2B5EF4-FFF2-40B4-BE49-F238E27FC236}">
              <a16:creationId xmlns="" xmlns:a16="http://schemas.microsoft.com/office/drawing/2014/main" id="{00000000-0008-0000-0100-0000CC1E0000}"/>
            </a:ext>
          </a:extLst>
        </xdr:cNvPr>
        <xdr:cNvGrpSpPr>
          <a:grpSpLocks/>
        </xdr:cNvGrpSpPr>
      </xdr:nvGrpSpPr>
      <xdr:grpSpPr bwMode="auto">
        <a:xfrm>
          <a:off x="3094285" y="787929"/>
          <a:ext cx="2500924" cy="2747511"/>
          <a:chOff x="329" y="76"/>
          <a:chExt cx="262" cy="274"/>
        </a:xfrm>
      </xdr:grpSpPr>
      <xdr:sp macro="" textlink="">
        <xdr:nvSpPr>
          <xdr:cNvPr id="7440" name="Text Box 3">
            <a:extLst>
              <a:ext uri="{FF2B5EF4-FFF2-40B4-BE49-F238E27FC236}">
                <a16:creationId xmlns="" xmlns:a16="http://schemas.microsoft.com/office/drawing/2014/main" id="{00000000-0008-0000-0100-0000101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53" y="76"/>
            <a:ext cx="138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分担金及び負担金</a:t>
            </a:r>
            <a:endPara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8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lang="en-US" altLang="ja-JP" sz="8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618,212</a:t>
            </a:r>
            <a:r>
              <a:rPr lang="ja-JP" altLang="ja-JP" sz="8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千円 </a:t>
            </a:r>
            <a:r>
              <a:rPr lang="en-US" altLang="ja-JP" sz="8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0.7%</a:t>
            </a:r>
            <a:endParaRPr lang="ja-JP" altLang="ja-JP" sz="8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使用料及び手数料</a:t>
            </a:r>
          </a:p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770,429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千円 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0.9%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財産収入、寄附金、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　繰入金、繰越金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3,015,381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千円 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3.4%</a:t>
            </a:r>
          </a:p>
          <a:p>
            <a:pPr algn="l" rtl="0">
              <a:defRPr sz="1000"/>
            </a:pPr>
            <a:endPara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7893" name="Line 7">
            <a:extLst>
              <a:ext uri="{FF2B5EF4-FFF2-40B4-BE49-F238E27FC236}">
                <a16:creationId xmlns="" xmlns:a16="http://schemas.microsoft.com/office/drawing/2014/main" id="{00000000-0008-0000-0100-0000D51E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29" y="310"/>
            <a:ext cx="121" cy="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94" name="Line 8">
            <a:extLst>
              <a:ext uri="{FF2B5EF4-FFF2-40B4-BE49-F238E27FC236}">
                <a16:creationId xmlns="" xmlns:a16="http://schemas.microsoft.com/office/drawing/2014/main" id="{00000000-0008-0000-0100-0000D61E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50" y="190"/>
            <a:ext cx="37" cy="1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19050</xdr:colOff>
      <xdr:row>18</xdr:row>
      <xdr:rowOff>95250</xdr:rowOff>
    </xdr:from>
    <xdr:to>
      <xdr:col>8</xdr:col>
      <xdr:colOff>247650</xdr:colOff>
      <xdr:row>18</xdr:row>
      <xdr:rowOff>114300</xdr:rowOff>
    </xdr:to>
    <xdr:sp macro="" textlink="">
      <xdr:nvSpPr>
        <xdr:cNvPr id="7885" name="Line 11">
          <a:extLst>
            <a:ext uri="{FF2B5EF4-FFF2-40B4-BE49-F238E27FC236}">
              <a16:creationId xmlns="" xmlns:a16="http://schemas.microsoft.com/office/drawing/2014/main" id="{00000000-0008-0000-0100-0000CD1E0000}"/>
            </a:ext>
          </a:extLst>
        </xdr:cNvPr>
        <xdr:cNvSpPr>
          <a:spLocks noChangeShapeType="1"/>
        </xdr:cNvSpPr>
      </xdr:nvSpPr>
      <xdr:spPr bwMode="auto">
        <a:xfrm flipV="1">
          <a:off x="3600450" y="3086100"/>
          <a:ext cx="838200" cy="1905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123825</xdr:colOff>
      <xdr:row>27</xdr:row>
      <xdr:rowOff>133350</xdr:rowOff>
    </xdr:from>
    <xdr:to>
      <xdr:col>10</xdr:col>
      <xdr:colOff>104775</xdr:colOff>
      <xdr:row>56</xdr:row>
      <xdr:rowOff>0</xdr:rowOff>
    </xdr:to>
    <xdr:graphicFrame macro="">
      <xdr:nvGraphicFramePr>
        <xdr:cNvPr id="7886" name="Chart 15">
          <a:extLst>
            <a:ext uri="{FF2B5EF4-FFF2-40B4-BE49-F238E27FC236}">
              <a16:creationId xmlns="" xmlns:a16="http://schemas.microsoft.com/office/drawing/2014/main" id="{00000000-0008-0000-0100-0000CE1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38</xdr:row>
      <xdr:rowOff>85725</xdr:rowOff>
    </xdr:from>
    <xdr:to>
      <xdr:col>7</xdr:col>
      <xdr:colOff>409575</xdr:colOff>
      <xdr:row>39</xdr:row>
      <xdr:rowOff>85725</xdr:rowOff>
    </xdr:to>
    <xdr:sp macro="" textlink="">
      <xdr:nvSpPr>
        <xdr:cNvPr id="7887" name="Text Box 18">
          <a:extLst>
            <a:ext uri="{FF2B5EF4-FFF2-40B4-BE49-F238E27FC236}">
              <a16:creationId xmlns="" xmlns:a16="http://schemas.microsoft.com/office/drawing/2014/main" id="{00000000-0008-0000-0100-0000CF1E0000}"/>
            </a:ext>
          </a:extLst>
        </xdr:cNvPr>
        <xdr:cNvSpPr txBox="1">
          <a:spLocks noChangeArrowheads="1"/>
        </xdr:cNvSpPr>
      </xdr:nvSpPr>
      <xdr:spPr bwMode="auto">
        <a:xfrm>
          <a:off x="3095625" y="6438900"/>
          <a:ext cx="895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402950</xdr:colOff>
      <xdr:row>15</xdr:row>
      <xdr:rowOff>67917</xdr:rowOff>
    </xdr:from>
    <xdr:to>
      <xdr:col>10</xdr:col>
      <xdr:colOff>555350</xdr:colOff>
      <xdr:row>33</xdr:row>
      <xdr:rowOff>40564</xdr:rowOff>
    </xdr:to>
    <xdr:sp macro="" textlink="">
      <xdr:nvSpPr>
        <xdr:cNvPr id="7438" name="Text Box 30">
          <a:extLst>
            <a:ext uri="{FF2B5EF4-FFF2-40B4-BE49-F238E27FC236}">
              <a16:creationId xmlns="" xmlns:a16="http://schemas.microsoft.com/office/drawing/2014/main" id="{00000000-0008-0000-0100-00000E1D0000}"/>
            </a:ext>
          </a:extLst>
        </xdr:cNvPr>
        <xdr:cNvSpPr txBox="1">
          <a:spLocks noChangeArrowheads="1"/>
        </xdr:cNvSpPr>
      </xdr:nvSpPr>
      <xdr:spPr bwMode="auto">
        <a:xfrm>
          <a:off x="4618798" y="2685221"/>
          <a:ext cx="1378226" cy="31034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地方譲与税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343,468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0.4%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利子割交付金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　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41,924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0.1%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配当割交付金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193,381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0.2%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株式等譲渡所得割交付金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111,228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0.1%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地方消費税交付金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699</a:t>
          </a:r>
          <a:r>
            <a:rPr lang="en-US" altLang="ja-JP" sz="10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53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4.1%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自動車取得税交付金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97,368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0.1%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環境性能割交付金</a:t>
          </a:r>
          <a:endParaRPr lang="en-US" altLang="ja-JP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 　 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30,310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0.0%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地方特例交付金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430,233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0.5%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交通安全対策特別交付金   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30,182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0.0%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市債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5,237,700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5.9%</a:t>
          </a:r>
        </a:p>
      </xdr:txBody>
    </xdr:sp>
    <xdr:clientData/>
  </xdr:twoCellAnchor>
  <xdr:twoCellAnchor>
    <xdr:from>
      <xdr:col>5</xdr:col>
      <xdr:colOff>187752</xdr:colOff>
      <xdr:row>27</xdr:row>
      <xdr:rowOff>98517</xdr:rowOff>
    </xdr:from>
    <xdr:to>
      <xdr:col>8</xdr:col>
      <xdr:colOff>396927</xdr:colOff>
      <xdr:row>27</xdr:row>
      <xdr:rowOff>98517</xdr:rowOff>
    </xdr:to>
    <xdr:cxnSp macro="">
      <xdr:nvCxnSpPr>
        <xdr:cNvPr id="10" name="直線コネクタ 9"/>
        <xdr:cNvCxnSpPr/>
      </xdr:nvCxnSpPr>
      <xdr:spPr bwMode="auto">
        <a:xfrm>
          <a:off x="2545190" y="4765767"/>
          <a:ext cx="2030831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447261</xdr:colOff>
      <xdr:row>14</xdr:row>
      <xdr:rowOff>49695</xdr:rowOff>
    </xdr:from>
    <xdr:to>
      <xdr:col>8</xdr:col>
      <xdr:colOff>513522</xdr:colOff>
      <xdr:row>18</xdr:row>
      <xdr:rowOff>82826</xdr:rowOff>
    </xdr:to>
    <xdr:cxnSp macro="">
      <xdr:nvCxnSpPr>
        <xdr:cNvPr id="12" name="直線コネクタ 11"/>
        <xdr:cNvCxnSpPr/>
      </xdr:nvCxnSpPr>
      <xdr:spPr bwMode="auto">
        <a:xfrm flipV="1">
          <a:off x="3437283" y="2493065"/>
          <a:ext cx="1292087" cy="72887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490903</xdr:colOff>
      <xdr:row>21</xdr:row>
      <xdr:rowOff>155698</xdr:rowOff>
    </xdr:from>
    <xdr:to>
      <xdr:col>5</xdr:col>
      <xdr:colOff>190500</xdr:colOff>
      <xdr:row>27</xdr:row>
      <xdr:rowOff>102219</xdr:rowOff>
    </xdr:to>
    <xdr:cxnSp macro="">
      <xdr:nvCxnSpPr>
        <xdr:cNvPr id="14" name="直線コネクタ 13"/>
        <xdr:cNvCxnSpPr/>
      </xdr:nvCxnSpPr>
      <xdr:spPr bwMode="auto">
        <a:xfrm>
          <a:off x="2242574" y="3775198"/>
          <a:ext cx="308267" cy="97800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410308</xdr:colOff>
      <xdr:row>32</xdr:row>
      <xdr:rowOff>95250</xdr:rowOff>
    </xdr:from>
    <xdr:to>
      <xdr:col>5</xdr:col>
      <xdr:colOff>586154</xdr:colOff>
      <xdr:row>33</xdr:row>
      <xdr:rowOff>153866</xdr:rowOff>
    </xdr:to>
    <xdr:cxnSp macro="">
      <xdr:nvCxnSpPr>
        <xdr:cNvPr id="22" name="直線コネクタ 21"/>
        <xdr:cNvCxnSpPr/>
      </xdr:nvCxnSpPr>
      <xdr:spPr bwMode="auto">
        <a:xfrm flipH="1">
          <a:off x="2769577" y="5502519"/>
          <a:ext cx="175846" cy="22713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0.3029</cdr:x>
      <cdr:y>0.46192</cdr:y>
    </cdr:from>
    <cdr:to>
      <cdr:x>0.53454</cdr:x>
      <cdr:y>0.62465</cdr:y>
    </cdr:to>
    <cdr:sp macro="" textlink="">
      <cdr:nvSpPr>
        <cdr:cNvPr id="47111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9824" y="2119175"/>
          <a:ext cx="1269334" cy="746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歳　入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89,256,229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0.44311</cdr:x>
      <cdr:y>0.19926</cdr:y>
    </cdr:from>
    <cdr:to>
      <cdr:x>0.59393</cdr:x>
      <cdr:y>0.2684</cdr:y>
    </cdr:to>
    <cdr:sp macro="" textlink="">
      <cdr:nvSpPr>
        <cdr:cNvPr id="130050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4187" y="901511"/>
          <a:ext cx="821713" cy="31281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自主財源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37,744,407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0.24957</cdr:x>
      <cdr:y>0.19957</cdr:y>
    </cdr:from>
    <cdr:to>
      <cdr:x>0.39695</cdr:x>
      <cdr:y>0.27044</cdr:y>
    </cdr:to>
    <cdr:sp macro="" textlink="">
      <cdr:nvSpPr>
        <cdr:cNvPr id="130051" name="Text Box 2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9717" y="902920"/>
          <a:ext cx="802970" cy="3206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依存財源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51,511,822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0.51573</cdr:x>
      <cdr:y>0.41144</cdr:y>
    </cdr:from>
    <cdr:to>
      <cdr:x>0.67564</cdr:x>
      <cdr:y>0.48224</cdr:y>
    </cdr:to>
    <cdr:sp macro="" textlink="">
      <cdr:nvSpPr>
        <cdr:cNvPr id="130052" name="Text Box 2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6077" y="1887586"/>
          <a:ext cx="876270" cy="3248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市税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28,885,995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0.84607</cdr:x>
      <cdr:y>0.46966</cdr:y>
    </cdr:from>
    <cdr:to>
      <cdr:x>0.99364</cdr:x>
      <cdr:y>0.54319</cdr:y>
    </cdr:to>
    <cdr:sp macro="" textlink="">
      <cdr:nvSpPr>
        <cdr:cNvPr id="130053" name="Text Box 2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515" y="2137798"/>
          <a:ext cx="801545" cy="3346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諸収入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4,454,390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0.77241</cdr:x>
      <cdr:y>0.07585</cdr:y>
    </cdr:from>
    <cdr:to>
      <cdr:x>0.9166</cdr:x>
      <cdr:y>0.14738</cdr:y>
    </cdr:to>
    <cdr:sp macro="" textlink="">
      <cdr:nvSpPr>
        <cdr:cNvPr id="130054" name="Text Box 2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0373" y="337801"/>
          <a:ext cx="784133" cy="31853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分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担金等</a:t>
          </a:r>
          <a:endParaRPr lang="en-US" altLang="ja-JP" sz="800" b="0" i="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4,404,022</a:t>
          </a:r>
          <a:r>
            <a:rPr lang="ja-JP" altLang="en-US" sz="8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千円</a:t>
          </a:r>
        </a:p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0.17764</cdr:x>
      <cdr:y>0.36559</cdr:y>
    </cdr:from>
    <cdr:to>
      <cdr:x>0.34246</cdr:x>
      <cdr:y>0.43764</cdr:y>
    </cdr:to>
    <cdr:sp macro="" textlink="">
      <cdr:nvSpPr>
        <cdr:cNvPr id="130055" name="Text Box 2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991" y="1628081"/>
          <a:ext cx="896298" cy="3208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国庫支出金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21,353,812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0.14723</cdr:x>
      <cdr:y>0.60919</cdr:y>
    </cdr:from>
    <cdr:to>
      <cdr:x>0.30239</cdr:x>
      <cdr:y>0.68334</cdr:y>
    </cdr:to>
    <cdr:sp macro="" textlink="">
      <cdr:nvSpPr>
        <cdr:cNvPr id="130056" name="Text Box 2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814" y="2794785"/>
          <a:ext cx="850242" cy="3401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地方交付税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13,426,828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0.27415</cdr:x>
      <cdr:y>0.73064</cdr:y>
    </cdr:from>
    <cdr:to>
      <cdr:x>0.41808</cdr:x>
      <cdr:y>0.8029</cdr:y>
    </cdr:to>
    <cdr:sp macro="" textlink="">
      <cdr:nvSpPr>
        <cdr:cNvPr id="130057" name="Text Box 2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0838" y="3253741"/>
          <a:ext cx="782705" cy="32179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地方譲与税等</a:t>
          </a:r>
          <a:endParaRPr lang="en-US" altLang="ja-JP" sz="8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10,215,326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千円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  <cdr:relSizeAnchor xmlns:cdr="http://schemas.openxmlformats.org/drawingml/2006/chartDrawing">
    <cdr:from>
      <cdr:x>0.53197</cdr:x>
      <cdr:y>0.902</cdr:y>
    </cdr:from>
    <cdr:to>
      <cdr:x>0.70664</cdr:x>
      <cdr:y>0.97368</cdr:y>
    </cdr:to>
    <cdr:sp macro="" textlink="">
      <cdr:nvSpPr>
        <cdr:cNvPr id="13005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2893" y="4016860"/>
          <a:ext cx="949864" cy="3192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府支出金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6,515,856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0.47019</cdr:x>
      <cdr:y>0.80174</cdr:y>
    </cdr:from>
    <cdr:to>
      <cdr:x>0.55012</cdr:x>
      <cdr:y>0.92629</cdr:y>
    </cdr:to>
    <cdr:sp macro="" textlink="">
      <cdr:nvSpPr>
        <cdr:cNvPr id="14" name="直線コネクタ 13"/>
        <cdr:cNvSpPr/>
      </cdr:nvSpPr>
      <cdr:spPr bwMode="auto">
        <a:xfrm xmlns:a="http://schemas.openxmlformats.org/drawingml/2006/main" rot="5400000" flipH="1">
          <a:off x="2496898" y="3630373"/>
          <a:ext cx="554686" cy="43468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0.29272</cdr:x>
      <cdr:y>0.43904</cdr:y>
    </cdr:from>
    <cdr:to>
      <cdr:x>0.53833</cdr:x>
      <cdr:y>0.60549</cdr:y>
    </cdr:to>
    <cdr:sp macro="" textlink="">
      <cdr:nvSpPr>
        <cdr:cNvPr id="7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445" y="1929859"/>
          <a:ext cx="1316155" cy="780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歳　出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87,337,730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</cdr:txBody>
    </cdr:sp>
  </cdr:relSizeAnchor>
  <cdr:relSizeAnchor xmlns:cdr="http://schemas.openxmlformats.org/drawingml/2006/chartDrawing">
    <cdr:from>
      <cdr:x>0.5469</cdr:x>
      <cdr:y>0.53635</cdr:y>
    </cdr:from>
    <cdr:to>
      <cdr:x>0.69794</cdr:x>
      <cdr:y>0.60343</cdr:y>
    </cdr:to>
    <cdr:sp macro="" textlink="">
      <cdr:nvSpPr>
        <cdr:cNvPr id="70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2815" y="2549656"/>
          <a:ext cx="812730" cy="318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45,707,965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52.3%</a:t>
          </a:r>
        </a:p>
      </cdr:txBody>
    </cdr:sp>
  </cdr:relSizeAnchor>
  <cdr:relSizeAnchor xmlns:cdr="http://schemas.openxmlformats.org/drawingml/2006/chartDrawing">
    <cdr:from>
      <cdr:x>0.51371</cdr:x>
      <cdr:y>0.13458</cdr:y>
    </cdr:from>
    <cdr:to>
      <cdr:x>0.66499</cdr:x>
      <cdr:y>0.2003</cdr:y>
    </cdr:to>
    <cdr:sp macro="" textlink="">
      <cdr:nvSpPr>
        <cdr:cNvPr id="706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4236" y="639752"/>
          <a:ext cx="814022" cy="31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5,656,248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6.5%</a:t>
          </a:r>
        </a:p>
      </cdr:txBody>
    </cdr:sp>
  </cdr:relSizeAnchor>
  <cdr:relSizeAnchor xmlns:cdr="http://schemas.openxmlformats.org/drawingml/2006/chartDrawing">
    <cdr:from>
      <cdr:x>0.36103</cdr:x>
      <cdr:y>0.08877</cdr:y>
    </cdr:from>
    <cdr:to>
      <cdr:x>0.48309</cdr:x>
      <cdr:y>0.16352</cdr:y>
    </cdr:to>
    <cdr:sp macro="" textlink="">
      <cdr:nvSpPr>
        <cdr:cNvPr id="706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639" y="421986"/>
          <a:ext cx="656792" cy="355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436,126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  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0.5%</a:t>
          </a:r>
        </a:p>
      </cdr:txBody>
    </cdr:sp>
  </cdr:relSizeAnchor>
  <cdr:relSizeAnchor xmlns:cdr="http://schemas.openxmlformats.org/drawingml/2006/chartDrawing">
    <cdr:from>
      <cdr:x>0.19192</cdr:x>
      <cdr:y>0.08494</cdr:y>
    </cdr:from>
    <cdr:to>
      <cdr:x>0.34099</cdr:x>
      <cdr:y>0.14967</cdr:y>
    </cdr:to>
    <cdr:sp macro="" textlink="">
      <cdr:nvSpPr>
        <cdr:cNvPr id="706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2719" y="403802"/>
          <a:ext cx="802130" cy="307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4,166,043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4.8%</a:t>
          </a:r>
        </a:p>
      </cdr:txBody>
    </cdr:sp>
  </cdr:relSizeAnchor>
  <cdr:relSizeAnchor xmlns:cdr="http://schemas.openxmlformats.org/drawingml/2006/chartDrawing">
    <cdr:from>
      <cdr:x>0.08715</cdr:x>
      <cdr:y>0.17723</cdr:y>
    </cdr:from>
    <cdr:to>
      <cdr:x>0.23843</cdr:x>
      <cdr:y>0.24176</cdr:y>
    </cdr:to>
    <cdr:sp macro="" textlink="">
      <cdr:nvSpPr>
        <cdr:cNvPr id="706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923" y="842519"/>
          <a:ext cx="814022" cy="306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5,905,920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6.8%</a:t>
          </a:r>
        </a:p>
      </cdr:txBody>
    </cdr:sp>
  </cdr:relSizeAnchor>
  <cdr:relSizeAnchor xmlns:cdr="http://schemas.openxmlformats.org/drawingml/2006/chartDrawing">
    <cdr:from>
      <cdr:x>0.14786</cdr:x>
      <cdr:y>0.35745</cdr:y>
    </cdr:from>
    <cdr:to>
      <cdr:x>0.30076</cdr:x>
      <cdr:y>0.42105</cdr:y>
    </cdr:to>
    <cdr:sp macro="" textlink="">
      <cdr:nvSpPr>
        <cdr:cNvPr id="706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5595" y="1699210"/>
          <a:ext cx="822738" cy="302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6,684,352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7.6%</a:t>
          </a:r>
        </a:p>
      </cdr:txBody>
    </cdr:sp>
  </cdr:relSizeAnchor>
  <cdr:relSizeAnchor xmlns:cdr="http://schemas.openxmlformats.org/drawingml/2006/chartDrawing">
    <cdr:from>
      <cdr:x>0</cdr:x>
      <cdr:y>0.35438</cdr:y>
    </cdr:from>
    <cdr:to>
      <cdr:x>0.1458</cdr:x>
      <cdr:y>0.4429</cdr:y>
    </cdr:to>
    <cdr:sp macro="" textlink="">
      <cdr:nvSpPr>
        <cdr:cNvPr id="706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707994"/>
          <a:ext cx="788328" cy="4266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2,864,203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3.3%</a:t>
          </a:r>
        </a:p>
      </cdr:txBody>
    </cdr:sp>
  </cdr:relSizeAnchor>
  <cdr:relSizeAnchor xmlns:cdr="http://schemas.openxmlformats.org/drawingml/2006/chartDrawing">
    <cdr:from>
      <cdr:x>0.14054</cdr:x>
      <cdr:y>0.5523</cdr:y>
    </cdr:from>
    <cdr:to>
      <cdr:x>0.28593</cdr:x>
      <cdr:y>0.61859</cdr:y>
    </cdr:to>
    <cdr:sp macro="" textlink="">
      <cdr:nvSpPr>
        <cdr:cNvPr id="1310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6206" y="2625488"/>
          <a:ext cx="782328" cy="31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11,121,150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12.7%</a:t>
          </a:r>
        </a:p>
      </cdr:txBody>
    </cdr:sp>
  </cdr:relSizeAnchor>
  <cdr:relSizeAnchor xmlns:cdr="http://schemas.openxmlformats.org/drawingml/2006/chartDrawing">
    <cdr:from>
      <cdr:x>0</cdr:x>
      <cdr:y>0.81688</cdr:y>
    </cdr:from>
    <cdr:to>
      <cdr:x>0.15423</cdr:x>
      <cdr:y>0.8831</cdr:y>
    </cdr:to>
    <cdr:sp macro="" textlink="">
      <cdr:nvSpPr>
        <cdr:cNvPr id="13108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83203"/>
          <a:ext cx="829895" cy="31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500,838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0.6%</a:t>
          </a:r>
        </a:p>
      </cdr:txBody>
    </cdr:sp>
  </cdr:relSizeAnchor>
  <cdr:relSizeAnchor xmlns:cdr="http://schemas.openxmlformats.org/drawingml/2006/chartDrawing">
    <cdr:from>
      <cdr:x>0.17594</cdr:x>
      <cdr:y>0.89028</cdr:y>
    </cdr:from>
    <cdr:to>
      <cdr:x>0.32674</cdr:x>
      <cdr:y>0.96549</cdr:y>
    </cdr:to>
    <cdr:sp macro="" textlink="">
      <cdr:nvSpPr>
        <cdr:cNvPr id="1310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6690" y="4232114"/>
          <a:ext cx="811438" cy="3575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4,294,885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4.9%</a:t>
          </a:r>
        </a:p>
      </cdr:txBody>
    </cdr:sp>
  </cdr:relSizeAnchor>
  <cdr:relSizeAnchor xmlns:cdr="http://schemas.openxmlformats.org/drawingml/2006/chartDrawing">
    <cdr:from>
      <cdr:x>0.11996</cdr:x>
      <cdr:y>0.71216</cdr:y>
    </cdr:from>
    <cdr:to>
      <cdr:x>0.18485</cdr:x>
      <cdr:y>0.77343</cdr:y>
    </cdr:to>
    <cdr:sp macro="" textlink="">
      <cdr:nvSpPr>
        <cdr:cNvPr id="131085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5502" y="3385416"/>
          <a:ext cx="349172" cy="2912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0.22912</cdr:x>
      <cdr:y>0.21358</cdr:y>
    </cdr:from>
    <cdr:to>
      <cdr:x>0.29017</cdr:x>
      <cdr:y>0.25401</cdr:y>
    </cdr:to>
    <cdr:sp macro="" textlink="">
      <cdr:nvSpPr>
        <cdr:cNvPr id="2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32860" y="1015307"/>
          <a:ext cx="328507" cy="1921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0.11134</cdr:x>
      <cdr:y>0.407</cdr:y>
    </cdr:from>
    <cdr:to>
      <cdr:x>0.1481</cdr:x>
      <cdr:y>0.43236</cdr:y>
    </cdr:to>
    <cdr:sp macro="" textlink="">
      <cdr:nvSpPr>
        <cdr:cNvPr id="2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9112" y="1934771"/>
          <a:ext cx="197801" cy="1205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0.42089</cdr:x>
      <cdr:y>0.14502</cdr:y>
    </cdr:from>
    <cdr:to>
      <cdr:x>0.42206</cdr:x>
      <cdr:y>0.18311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 flipH="1">
          <a:off x="2264752" y="689402"/>
          <a:ext cx="6283" cy="1810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0.32285</cdr:x>
      <cdr:y>0.13379</cdr:y>
    </cdr:from>
    <cdr:to>
      <cdr:x>0.3814</cdr:x>
      <cdr:y>0.21239</cdr:y>
    </cdr:to>
    <cdr:sp macro="" textlink="">
      <cdr:nvSpPr>
        <cdr:cNvPr id="24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37213" y="635978"/>
          <a:ext cx="315058" cy="3736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0.22209</cdr:x>
      <cdr:y>0.74723</cdr:y>
    </cdr:from>
    <cdr:to>
      <cdr:x>0.23979</cdr:x>
      <cdr:y>0.83354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 flipH="1">
          <a:off x="1195021" y="3552092"/>
          <a:ext cx="95250" cy="41030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topLeftCell="A25" zoomScaleNormal="100" zoomScaleSheetLayoutView="100" workbookViewId="0">
      <pane xSplit="2" topLeftCell="C1" activePane="topRight" state="frozen"/>
      <selection activeCell="A4" sqref="A4"/>
      <selection pane="topRight" activeCell="D29" sqref="D29"/>
    </sheetView>
  </sheetViews>
  <sheetFormatPr defaultColWidth="8" defaultRowHeight="12.75" x14ac:dyDescent="0.15"/>
  <cols>
    <col min="1" max="1" width="6" style="17" customWidth="1"/>
    <col min="2" max="2" width="16.25" style="17" customWidth="1"/>
    <col min="3" max="3" width="11.25" style="17" customWidth="1"/>
    <col min="4" max="4" width="7.75" style="17" customWidth="1"/>
    <col min="5" max="5" width="11.25" style="17" customWidth="1"/>
    <col min="6" max="6" width="7.75" style="17" customWidth="1"/>
    <col min="7" max="7" width="11.25" style="17" customWidth="1"/>
    <col min="8" max="8" width="7.75" style="17" customWidth="1"/>
    <col min="9" max="9" width="12.375" style="17" customWidth="1"/>
    <col min="10" max="10" width="7.75" style="17" customWidth="1"/>
    <col min="11" max="11" width="3" style="17" hidden="1" customWidth="1"/>
    <col min="12" max="16384" width="8" style="17"/>
  </cols>
  <sheetData>
    <row r="1" spans="1:13" ht="21" x14ac:dyDescent="0.2">
      <c r="A1" s="22" t="s">
        <v>85</v>
      </c>
      <c r="K1" s="44"/>
    </row>
    <row r="2" spans="1:13" ht="21" x14ac:dyDescent="0.2">
      <c r="A2" s="22"/>
      <c r="K2" s="44"/>
    </row>
    <row r="3" spans="1:13" ht="17.25" x14ac:dyDescent="0.2">
      <c r="A3" s="21" t="s">
        <v>84</v>
      </c>
      <c r="K3" s="44"/>
    </row>
    <row r="4" spans="1:13" ht="14.25" customHeight="1" x14ac:dyDescent="0.2">
      <c r="A4" s="21"/>
      <c r="K4" s="44"/>
    </row>
    <row r="5" spans="1:13" s="33" customFormat="1" ht="14.25" x14ac:dyDescent="0.15">
      <c r="A5" s="54"/>
      <c r="J5" s="49"/>
      <c r="L5" s="44"/>
    </row>
    <row r="6" spans="1:13" ht="15" x14ac:dyDescent="0.15">
      <c r="A6" s="87" t="s">
        <v>96</v>
      </c>
      <c r="J6" s="48" t="s">
        <v>50</v>
      </c>
      <c r="L6" s="44"/>
    </row>
    <row r="7" spans="1:13" ht="15.75" customHeight="1" x14ac:dyDescent="0.15">
      <c r="C7" s="160" t="s">
        <v>98</v>
      </c>
      <c r="D7" s="161"/>
      <c r="E7" s="161"/>
      <c r="F7" s="162"/>
      <c r="G7" s="160" t="s">
        <v>90</v>
      </c>
      <c r="H7" s="161"/>
      <c r="I7" s="161"/>
      <c r="J7" s="162"/>
    </row>
    <row r="8" spans="1:13" ht="15.75" customHeight="1" x14ac:dyDescent="0.15">
      <c r="A8" s="175" t="s">
        <v>45</v>
      </c>
      <c r="B8" s="176"/>
      <c r="C8" s="50" t="s">
        <v>86</v>
      </c>
      <c r="D8" s="51" t="s">
        <v>81</v>
      </c>
      <c r="E8" s="52" t="s">
        <v>87</v>
      </c>
      <c r="F8" s="52" t="s">
        <v>81</v>
      </c>
      <c r="G8" s="50" t="s">
        <v>83</v>
      </c>
      <c r="H8" s="51" t="s">
        <v>81</v>
      </c>
      <c r="I8" s="52" t="s">
        <v>2</v>
      </c>
      <c r="J8" s="53" t="s">
        <v>81</v>
      </c>
      <c r="K8" s="18"/>
      <c r="M8" s="75"/>
    </row>
    <row r="9" spans="1:13" ht="15.75" customHeight="1" x14ac:dyDescent="0.15">
      <c r="A9" s="163" t="s">
        <v>21</v>
      </c>
      <c r="B9" s="164"/>
      <c r="C9" s="115">
        <v>28697466</v>
      </c>
      <c r="D9" s="116">
        <v>99.2</v>
      </c>
      <c r="E9" s="117">
        <v>28611217</v>
      </c>
      <c r="F9" s="118">
        <v>99.8</v>
      </c>
      <c r="G9" s="95">
        <f>+SUM(G10:G16)</f>
        <v>28782509</v>
      </c>
      <c r="H9" s="78">
        <f t="shared" ref="H9:J37" si="0">IF(C9=0,0,ROUND(G9/C9*100,1))</f>
        <v>100.3</v>
      </c>
      <c r="I9" s="96">
        <f>+SUM(I10:I16)</f>
        <v>28885995</v>
      </c>
      <c r="J9" s="97">
        <f t="shared" si="0"/>
        <v>101</v>
      </c>
      <c r="K9" s="34"/>
    </row>
    <row r="10" spans="1:13" ht="15.75" customHeight="1" x14ac:dyDescent="0.15">
      <c r="A10" s="94"/>
      <c r="B10" s="93" t="s">
        <v>41</v>
      </c>
      <c r="C10" s="119">
        <v>13230993</v>
      </c>
      <c r="D10" s="116">
        <v>100.3</v>
      </c>
      <c r="E10" s="120">
        <v>13202369</v>
      </c>
      <c r="F10" s="118">
        <v>101.3</v>
      </c>
      <c r="G10" s="121">
        <v>13316971</v>
      </c>
      <c r="H10" s="78">
        <f t="shared" si="0"/>
        <v>100.6</v>
      </c>
      <c r="I10" s="122">
        <v>13277780</v>
      </c>
      <c r="J10" s="97">
        <f t="shared" si="0"/>
        <v>100.6</v>
      </c>
      <c r="K10" s="18"/>
    </row>
    <row r="11" spans="1:13" ht="15.75" customHeight="1" x14ac:dyDescent="0.15">
      <c r="A11" s="90"/>
      <c r="B11" s="93" t="s">
        <v>22</v>
      </c>
      <c r="C11" s="119">
        <v>11204996</v>
      </c>
      <c r="D11" s="116">
        <v>98.7</v>
      </c>
      <c r="E11" s="120">
        <v>11152050</v>
      </c>
      <c r="F11" s="118">
        <v>98.5</v>
      </c>
      <c r="G11" s="121">
        <v>11268664</v>
      </c>
      <c r="H11" s="78">
        <f t="shared" si="0"/>
        <v>100.6</v>
      </c>
      <c r="I11" s="122">
        <v>11283615</v>
      </c>
      <c r="J11" s="97">
        <f t="shared" si="0"/>
        <v>101.2</v>
      </c>
      <c r="K11" s="18"/>
    </row>
    <row r="12" spans="1:13" ht="15.75" customHeight="1" x14ac:dyDescent="0.15">
      <c r="A12" s="90"/>
      <c r="B12" s="93" t="s">
        <v>23</v>
      </c>
      <c r="C12" s="119">
        <v>299043</v>
      </c>
      <c r="D12" s="116">
        <v>106.8</v>
      </c>
      <c r="E12" s="120">
        <v>295137</v>
      </c>
      <c r="F12" s="118">
        <v>104.5</v>
      </c>
      <c r="G12" s="121">
        <v>307014</v>
      </c>
      <c r="H12" s="78">
        <f t="shared" si="0"/>
        <v>102.7</v>
      </c>
      <c r="I12" s="122">
        <v>307757</v>
      </c>
      <c r="J12" s="97">
        <f t="shared" si="0"/>
        <v>104.3</v>
      </c>
      <c r="K12" s="34"/>
    </row>
    <row r="13" spans="1:13" ht="15.75" customHeight="1" x14ac:dyDescent="0.15">
      <c r="A13" s="91"/>
      <c r="B13" s="93" t="s">
        <v>47</v>
      </c>
      <c r="C13" s="119">
        <v>1484628</v>
      </c>
      <c r="D13" s="116">
        <v>95.1</v>
      </c>
      <c r="E13" s="120">
        <v>1478264</v>
      </c>
      <c r="F13" s="118">
        <v>97.7</v>
      </c>
      <c r="G13" s="121">
        <v>1378962</v>
      </c>
      <c r="H13" s="78">
        <f t="shared" si="0"/>
        <v>92.9</v>
      </c>
      <c r="I13" s="122">
        <v>1513773</v>
      </c>
      <c r="J13" s="97">
        <f t="shared" si="0"/>
        <v>102.4</v>
      </c>
      <c r="K13" s="18"/>
    </row>
    <row r="14" spans="1:13" ht="15.75" customHeight="1" x14ac:dyDescent="0.15">
      <c r="A14" s="92"/>
      <c r="B14" s="93" t="s">
        <v>42</v>
      </c>
      <c r="C14" s="119">
        <v>0</v>
      </c>
      <c r="D14" s="116">
        <v>0</v>
      </c>
      <c r="E14" s="120">
        <v>0</v>
      </c>
      <c r="F14" s="123">
        <v>0</v>
      </c>
      <c r="G14" s="121">
        <v>0</v>
      </c>
      <c r="H14" s="78">
        <f t="shared" si="0"/>
        <v>0</v>
      </c>
      <c r="I14" s="122">
        <v>0</v>
      </c>
      <c r="J14" s="97">
        <f t="shared" si="0"/>
        <v>0</v>
      </c>
      <c r="K14" s="18"/>
    </row>
    <row r="15" spans="1:13" ht="15.75" customHeight="1" x14ac:dyDescent="0.15">
      <c r="A15" s="92"/>
      <c r="B15" s="93" t="s">
        <v>48</v>
      </c>
      <c r="C15" s="119">
        <v>13187</v>
      </c>
      <c r="D15" s="116">
        <v>44.4</v>
      </c>
      <c r="E15" s="120">
        <v>15063</v>
      </c>
      <c r="F15" s="118">
        <v>73.099999999999994</v>
      </c>
      <c r="G15" s="121">
        <v>15585</v>
      </c>
      <c r="H15" s="78">
        <f t="shared" si="0"/>
        <v>118.2</v>
      </c>
      <c r="I15" s="122">
        <v>13446</v>
      </c>
      <c r="J15" s="97">
        <f t="shared" si="0"/>
        <v>89.3</v>
      </c>
      <c r="K15" s="18"/>
    </row>
    <row r="16" spans="1:13" ht="15.75" customHeight="1" x14ac:dyDescent="0.15">
      <c r="A16" s="89"/>
      <c r="B16" s="93" t="s">
        <v>49</v>
      </c>
      <c r="C16" s="119">
        <v>2464619</v>
      </c>
      <c r="D16" s="116">
        <v>98.4</v>
      </c>
      <c r="E16" s="120">
        <v>2468334</v>
      </c>
      <c r="F16" s="118">
        <v>98.7</v>
      </c>
      <c r="G16" s="121">
        <v>2495313</v>
      </c>
      <c r="H16" s="78">
        <f t="shared" si="0"/>
        <v>101.2</v>
      </c>
      <c r="I16" s="122">
        <v>2489624</v>
      </c>
      <c r="J16" s="97">
        <f t="shared" si="0"/>
        <v>100.9</v>
      </c>
      <c r="K16" s="18"/>
    </row>
    <row r="17" spans="1:11" ht="15.75" customHeight="1" x14ac:dyDescent="0.15">
      <c r="A17" s="165" t="s">
        <v>24</v>
      </c>
      <c r="B17" s="167"/>
      <c r="C17" s="119">
        <v>345439</v>
      </c>
      <c r="D17" s="124">
        <v>104.6</v>
      </c>
      <c r="E17" s="120">
        <v>336758</v>
      </c>
      <c r="F17" s="123">
        <v>101.4</v>
      </c>
      <c r="G17" s="121">
        <v>334676</v>
      </c>
      <c r="H17" s="78">
        <f t="shared" si="0"/>
        <v>96.9</v>
      </c>
      <c r="I17" s="122">
        <v>343468</v>
      </c>
      <c r="J17" s="97">
        <f t="shared" si="0"/>
        <v>102</v>
      </c>
      <c r="K17" s="140"/>
    </row>
    <row r="18" spans="1:11" ht="15.75" customHeight="1" x14ac:dyDescent="0.15">
      <c r="A18" s="165" t="s">
        <v>25</v>
      </c>
      <c r="B18" s="167"/>
      <c r="C18" s="119">
        <v>58303</v>
      </c>
      <c r="D18" s="124">
        <v>260.2</v>
      </c>
      <c r="E18" s="120">
        <v>68881</v>
      </c>
      <c r="F18" s="123">
        <v>94.3</v>
      </c>
      <c r="G18" s="121">
        <v>56657</v>
      </c>
      <c r="H18" s="78">
        <f t="shared" si="0"/>
        <v>97.2</v>
      </c>
      <c r="I18" s="122">
        <v>41924</v>
      </c>
      <c r="J18" s="97">
        <f t="shared" si="0"/>
        <v>60.9</v>
      </c>
      <c r="K18" s="18"/>
    </row>
    <row r="19" spans="1:11" ht="15.75" customHeight="1" x14ac:dyDescent="0.15">
      <c r="A19" s="165" t="s">
        <v>43</v>
      </c>
      <c r="B19" s="168"/>
      <c r="C19" s="119">
        <v>130880</v>
      </c>
      <c r="D19" s="124">
        <v>76.099999999999994</v>
      </c>
      <c r="E19" s="120">
        <v>163947</v>
      </c>
      <c r="F19" s="123">
        <v>79.2</v>
      </c>
      <c r="G19" s="121">
        <v>132473</v>
      </c>
      <c r="H19" s="78">
        <f t="shared" si="0"/>
        <v>101.2</v>
      </c>
      <c r="I19" s="122">
        <v>193381</v>
      </c>
      <c r="J19" s="97">
        <f t="shared" si="0"/>
        <v>118</v>
      </c>
      <c r="K19" s="18"/>
    </row>
    <row r="20" spans="1:11" ht="15.75" customHeight="1" x14ac:dyDescent="0.15">
      <c r="A20" s="165" t="s">
        <v>44</v>
      </c>
      <c r="B20" s="167"/>
      <c r="C20" s="119">
        <v>172344</v>
      </c>
      <c r="D20" s="124">
        <v>100.1</v>
      </c>
      <c r="E20" s="120">
        <v>138939</v>
      </c>
      <c r="F20" s="123">
        <v>66.3</v>
      </c>
      <c r="G20" s="121">
        <v>170620</v>
      </c>
      <c r="H20" s="78">
        <f t="shared" si="0"/>
        <v>99</v>
      </c>
      <c r="I20" s="122">
        <v>111228</v>
      </c>
      <c r="J20" s="97">
        <f t="shared" si="0"/>
        <v>80.099999999999994</v>
      </c>
      <c r="K20" s="18"/>
    </row>
    <row r="21" spans="1:11" ht="15.75" customHeight="1" x14ac:dyDescent="0.15">
      <c r="A21" s="165" t="s">
        <v>26</v>
      </c>
      <c r="B21" s="167"/>
      <c r="C21" s="119">
        <v>3762921</v>
      </c>
      <c r="D21" s="124">
        <v>91.5</v>
      </c>
      <c r="E21" s="120">
        <v>3878741</v>
      </c>
      <c r="F21" s="123">
        <v>97.8</v>
      </c>
      <c r="G21" s="121">
        <v>3756662</v>
      </c>
      <c r="H21" s="78">
        <f t="shared" si="0"/>
        <v>99.8</v>
      </c>
      <c r="I21" s="122">
        <v>3699532</v>
      </c>
      <c r="J21" s="97">
        <f t="shared" si="0"/>
        <v>95.4</v>
      </c>
      <c r="K21" s="18"/>
    </row>
    <row r="22" spans="1:11" ht="15.75" customHeight="1" x14ac:dyDescent="0.15">
      <c r="A22" s="165" t="s">
        <v>27</v>
      </c>
      <c r="B22" s="167"/>
      <c r="C22" s="119">
        <v>161749</v>
      </c>
      <c r="D22" s="124">
        <v>99.8</v>
      </c>
      <c r="E22" s="120">
        <v>182280</v>
      </c>
      <c r="F22" s="123">
        <v>107.8</v>
      </c>
      <c r="G22" s="121">
        <v>88422</v>
      </c>
      <c r="H22" s="78">
        <f t="shared" si="0"/>
        <v>54.7</v>
      </c>
      <c r="I22" s="122">
        <v>97368</v>
      </c>
      <c r="J22" s="97">
        <f t="shared" si="0"/>
        <v>53.4</v>
      </c>
      <c r="K22" s="18"/>
    </row>
    <row r="23" spans="1:11" ht="15.75" customHeight="1" x14ac:dyDescent="0.15">
      <c r="A23" s="165" t="s">
        <v>91</v>
      </c>
      <c r="B23" s="167"/>
      <c r="C23" s="145" t="s">
        <v>92</v>
      </c>
      <c r="D23" s="146" t="s">
        <v>92</v>
      </c>
      <c r="E23" s="147" t="s">
        <v>92</v>
      </c>
      <c r="F23" s="148" t="s">
        <v>92</v>
      </c>
      <c r="G23" s="121">
        <v>27700</v>
      </c>
      <c r="H23" s="149" t="s">
        <v>93</v>
      </c>
      <c r="I23" s="122">
        <v>30310</v>
      </c>
      <c r="J23" s="150" t="s">
        <v>93</v>
      </c>
      <c r="K23" s="18"/>
    </row>
    <row r="24" spans="1:11" ht="15.75" customHeight="1" x14ac:dyDescent="0.15">
      <c r="A24" s="165" t="s">
        <v>28</v>
      </c>
      <c r="B24" s="167"/>
      <c r="C24" s="119">
        <v>178929</v>
      </c>
      <c r="D24" s="124">
        <v>109.4</v>
      </c>
      <c r="E24" s="120">
        <v>173261</v>
      </c>
      <c r="F24" s="123">
        <v>112.6</v>
      </c>
      <c r="G24" s="121">
        <v>461232</v>
      </c>
      <c r="H24" s="78">
        <f t="shared" si="0"/>
        <v>257.8</v>
      </c>
      <c r="I24" s="122">
        <v>430233</v>
      </c>
      <c r="J24" s="97">
        <f t="shared" si="0"/>
        <v>248.3</v>
      </c>
      <c r="K24" s="18"/>
    </row>
    <row r="25" spans="1:11" ht="15.75" customHeight="1" x14ac:dyDescent="0.15">
      <c r="A25" s="165" t="s">
        <v>29</v>
      </c>
      <c r="B25" s="167"/>
      <c r="C25" s="119">
        <v>12183996</v>
      </c>
      <c r="D25" s="124">
        <v>105.1</v>
      </c>
      <c r="E25" s="120">
        <v>12183996</v>
      </c>
      <c r="F25" s="123">
        <v>103.3</v>
      </c>
      <c r="G25" s="121">
        <v>13426828</v>
      </c>
      <c r="H25" s="78">
        <f t="shared" si="0"/>
        <v>110.2</v>
      </c>
      <c r="I25" s="122">
        <v>13426828</v>
      </c>
      <c r="J25" s="97">
        <f t="shared" si="0"/>
        <v>110.2</v>
      </c>
      <c r="K25" s="18"/>
    </row>
    <row r="26" spans="1:11" ht="15.75" customHeight="1" x14ac:dyDescent="0.15">
      <c r="A26" s="165" t="s">
        <v>30</v>
      </c>
      <c r="B26" s="166"/>
      <c r="C26" s="119">
        <v>30000</v>
      </c>
      <c r="D26" s="124">
        <v>96.8</v>
      </c>
      <c r="E26" s="120">
        <v>27997</v>
      </c>
      <c r="F26" s="123">
        <v>98.7</v>
      </c>
      <c r="G26" s="121">
        <v>29600</v>
      </c>
      <c r="H26" s="78">
        <f t="shared" si="0"/>
        <v>98.7</v>
      </c>
      <c r="I26" s="122">
        <v>30182</v>
      </c>
      <c r="J26" s="97">
        <f t="shared" si="0"/>
        <v>107.8</v>
      </c>
      <c r="K26" s="18"/>
    </row>
    <row r="27" spans="1:11" s="158" customFormat="1" ht="15.75" customHeight="1" x14ac:dyDescent="0.15">
      <c r="A27" s="165" t="s">
        <v>31</v>
      </c>
      <c r="B27" s="166"/>
      <c r="C27" s="119">
        <v>875469</v>
      </c>
      <c r="D27" s="124">
        <v>92.3</v>
      </c>
      <c r="E27" s="120">
        <v>826902</v>
      </c>
      <c r="F27" s="123">
        <v>94.3</v>
      </c>
      <c r="G27" s="121">
        <v>643676</v>
      </c>
      <c r="H27" s="78">
        <f t="shared" si="0"/>
        <v>73.5</v>
      </c>
      <c r="I27" s="122">
        <v>618212</v>
      </c>
      <c r="J27" s="97">
        <f t="shared" si="0"/>
        <v>74.8</v>
      </c>
      <c r="K27" s="18"/>
    </row>
    <row r="28" spans="1:11" s="158" customFormat="1" ht="15.75" customHeight="1" x14ac:dyDescent="0.15">
      <c r="A28" s="165" t="s">
        <v>32</v>
      </c>
      <c r="B28" s="166"/>
      <c r="C28" s="119">
        <v>862668</v>
      </c>
      <c r="D28" s="124">
        <v>104.3</v>
      </c>
      <c r="E28" s="120">
        <v>813177</v>
      </c>
      <c r="F28" s="123">
        <v>100</v>
      </c>
      <c r="G28" s="121">
        <v>802290</v>
      </c>
      <c r="H28" s="78">
        <f t="shared" si="0"/>
        <v>93</v>
      </c>
      <c r="I28" s="122">
        <v>770429</v>
      </c>
      <c r="J28" s="97">
        <f t="shared" si="0"/>
        <v>94.7</v>
      </c>
      <c r="K28" s="18"/>
    </row>
    <row r="29" spans="1:11" s="158" customFormat="1" ht="15.75" customHeight="1" x14ac:dyDescent="0.15">
      <c r="A29" s="165" t="s">
        <v>33</v>
      </c>
      <c r="B29" s="166"/>
      <c r="C29" s="119">
        <v>20633094</v>
      </c>
      <c r="D29" s="124">
        <v>87.3</v>
      </c>
      <c r="E29" s="120">
        <v>19830323</v>
      </c>
      <c r="F29" s="123">
        <v>89.5</v>
      </c>
      <c r="G29" s="121">
        <v>22641980</v>
      </c>
      <c r="H29" s="78">
        <f t="shared" si="0"/>
        <v>109.7</v>
      </c>
      <c r="I29" s="122">
        <v>21353812</v>
      </c>
      <c r="J29" s="97">
        <f t="shared" si="0"/>
        <v>107.7</v>
      </c>
      <c r="K29" s="18"/>
    </row>
    <row r="30" spans="1:11" s="158" customFormat="1" ht="15.75" customHeight="1" x14ac:dyDescent="0.15">
      <c r="A30" s="165" t="s">
        <v>34</v>
      </c>
      <c r="B30" s="166"/>
      <c r="C30" s="119">
        <v>6681017</v>
      </c>
      <c r="D30" s="124">
        <v>98.6</v>
      </c>
      <c r="E30" s="120">
        <v>6360819</v>
      </c>
      <c r="F30" s="123">
        <v>105.1</v>
      </c>
      <c r="G30" s="121">
        <v>7426487</v>
      </c>
      <c r="H30" s="78">
        <f t="shared" si="0"/>
        <v>111.2</v>
      </c>
      <c r="I30" s="122">
        <v>6515856</v>
      </c>
      <c r="J30" s="97">
        <f t="shared" si="0"/>
        <v>102.4</v>
      </c>
      <c r="K30" s="18"/>
    </row>
    <row r="31" spans="1:11" s="158" customFormat="1" ht="15.75" customHeight="1" x14ac:dyDescent="0.15">
      <c r="A31" s="165" t="s">
        <v>35</v>
      </c>
      <c r="B31" s="166"/>
      <c r="C31" s="119">
        <v>146379</v>
      </c>
      <c r="D31" s="124">
        <v>35.299999999999997</v>
      </c>
      <c r="E31" s="120">
        <v>128992</v>
      </c>
      <c r="F31" s="123">
        <v>32.4</v>
      </c>
      <c r="G31" s="121">
        <v>131148</v>
      </c>
      <c r="H31" s="78">
        <f t="shared" si="0"/>
        <v>89.6</v>
      </c>
      <c r="I31" s="122">
        <v>123911</v>
      </c>
      <c r="J31" s="97">
        <f t="shared" si="0"/>
        <v>96.1</v>
      </c>
      <c r="K31" s="18"/>
    </row>
    <row r="32" spans="1:11" s="158" customFormat="1" ht="15.75" customHeight="1" x14ac:dyDescent="0.15">
      <c r="A32" s="165" t="s">
        <v>46</v>
      </c>
      <c r="B32" s="166"/>
      <c r="C32" s="119">
        <v>217212</v>
      </c>
      <c r="D32" s="124">
        <v>2174.9</v>
      </c>
      <c r="E32" s="120">
        <v>216150</v>
      </c>
      <c r="F32" s="123">
        <v>2490.5</v>
      </c>
      <c r="G32" s="121">
        <v>59733</v>
      </c>
      <c r="H32" s="78">
        <f t="shared" si="0"/>
        <v>27.5</v>
      </c>
      <c r="I32" s="122">
        <v>58875</v>
      </c>
      <c r="J32" s="97">
        <f t="shared" si="0"/>
        <v>27.2</v>
      </c>
      <c r="K32" s="18"/>
    </row>
    <row r="33" spans="1:11" s="158" customFormat="1" ht="15.75" customHeight="1" x14ac:dyDescent="0.15">
      <c r="A33" s="165" t="s">
        <v>36</v>
      </c>
      <c r="B33" s="166"/>
      <c r="C33" s="119">
        <v>2561540</v>
      </c>
      <c r="D33" s="124">
        <v>159.30000000000001</v>
      </c>
      <c r="E33" s="120">
        <v>1623398</v>
      </c>
      <c r="F33" s="123">
        <v>117.5</v>
      </c>
      <c r="G33" s="121">
        <v>2173954</v>
      </c>
      <c r="H33" s="78">
        <f t="shared" si="0"/>
        <v>84.9</v>
      </c>
      <c r="I33" s="122">
        <v>1162446</v>
      </c>
      <c r="J33" s="97">
        <f t="shared" si="0"/>
        <v>71.599999999999994</v>
      </c>
      <c r="K33" s="18"/>
    </row>
    <row r="34" spans="1:11" s="158" customFormat="1" ht="15.75" customHeight="1" x14ac:dyDescent="0.15">
      <c r="A34" s="184" t="s">
        <v>38</v>
      </c>
      <c r="B34" s="185"/>
      <c r="C34" s="125">
        <v>4041326</v>
      </c>
      <c r="D34" s="126">
        <v>122.9</v>
      </c>
      <c r="E34" s="127">
        <v>3277363</v>
      </c>
      <c r="F34" s="128">
        <v>127.1</v>
      </c>
      <c r="G34" s="129">
        <v>4929633</v>
      </c>
      <c r="H34" s="98">
        <f>IF(C34=0,0,ROUND(G34/C34*100,1))</f>
        <v>122</v>
      </c>
      <c r="I34" s="130">
        <v>4454390</v>
      </c>
      <c r="J34" s="99">
        <f>IF(E34=0,0,ROUND(I34/E34*100,1))</f>
        <v>135.9</v>
      </c>
      <c r="K34" s="18"/>
    </row>
    <row r="35" spans="1:11" s="158" customFormat="1" ht="15.75" customHeight="1" x14ac:dyDescent="0.15">
      <c r="A35" s="165" t="s">
        <v>39</v>
      </c>
      <c r="B35" s="166"/>
      <c r="C35" s="119">
        <v>6689000</v>
      </c>
      <c r="D35" s="124">
        <v>62.9</v>
      </c>
      <c r="E35" s="120">
        <v>4704400</v>
      </c>
      <c r="F35" s="123">
        <v>55.1</v>
      </c>
      <c r="G35" s="121">
        <v>6157800</v>
      </c>
      <c r="H35" s="100">
        <f>IF(C35=0,0,ROUND(G35/C35*100,1))</f>
        <v>92.1</v>
      </c>
      <c r="I35" s="122">
        <v>5237700</v>
      </c>
      <c r="J35" s="101">
        <f>IF(E35=0,0,ROUND(I35/E35*100,1))</f>
        <v>111.3</v>
      </c>
      <c r="K35" s="18"/>
    </row>
    <row r="36" spans="1:11" s="158" customFormat="1" ht="15.75" customHeight="1" x14ac:dyDescent="0.15">
      <c r="A36" s="163" t="s">
        <v>37</v>
      </c>
      <c r="B36" s="171"/>
      <c r="C36" s="131">
        <v>1624990</v>
      </c>
      <c r="D36" s="132">
        <v>105.2</v>
      </c>
      <c r="E36" s="133">
        <v>1624990</v>
      </c>
      <c r="F36" s="134">
        <v>105.2</v>
      </c>
      <c r="G36" s="135">
        <v>1670149</v>
      </c>
      <c r="H36" s="102">
        <f t="shared" si="0"/>
        <v>102.8</v>
      </c>
      <c r="I36" s="159">
        <v>1670149</v>
      </c>
      <c r="J36" s="103">
        <f t="shared" si="0"/>
        <v>102.8</v>
      </c>
      <c r="K36" s="18"/>
    </row>
    <row r="37" spans="1:11" ht="15.75" customHeight="1" x14ac:dyDescent="0.15">
      <c r="A37" s="181" t="s">
        <v>0</v>
      </c>
      <c r="B37" s="176"/>
      <c r="C37" s="136">
        <v>90054722</v>
      </c>
      <c r="D37" s="137">
        <v>94.4</v>
      </c>
      <c r="E37" s="138">
        <v>85172531</v>
      </c>
      <c r="F37" s="139">
        <v>94.7</v>
      </c>
      <c r="G37" s="104">
        <f>G9+SUM(G17:G36)</f>
        <v>93904229</v>
      </c>
      <c r="H37" s="141">
        <f t="shared" si="0"/>
        <v>104.3</v>
      </c>
      <c r="I37" s="105">
        <f>I9+SUM(I17:I36)</f>
        <v>89256229</v>
      </c>
      <c r="J37" s="142">
        <f t="shared" si="0"/>
        <v>104.8</v>
      </c>
      <c r="K37" s="18"/>
    </row>
    <row r="38" spans="1:11" ht="14.2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1" ht="14.25" x14ac:dyDescent="0.15">
      <c r="A39" s="33"/>
      <c r="J39" s="48"/>
    </row>
    <row r="40" spans="1:11" ht="15" x14ac:dyDescent="0.15">
      <c r="A40" s="88" t="s">
        <v>97</v>
      </c>
      <c r="J40" s="48" t="s">
        <v>50</v>
      </c>
    </row>
    <row r="41" spans="1:11" ht="15.75" customHeight="1" x14ac:dyDescent="0.15">
      <c r="C41" s="172" t="str">
        <f>+C7</f>
        <v>平成３０年度</v>
      </c>
      <c r="D41" s="173"/>
      <c r="E41" s="173"/>
      <c r="F41" s="174"/>
      <c r="G41" s="172" t="str">
        <f>+G7</f>
        <v>令和元年度</v>
      </c>
      <c r="H41" s="173"/>
      <c r="I41" s="173"/>
      <c r="J41" s="174"/>
    </row>
    <row r="42" spans="1:11" ht="15.75" customHeight="1" x14ac:dyDescent="0.15">
      <c r="A42" s="175" t="s">
        <v>45</v>
      </c>
      <c r="B42" s="176"/>
      <c r="C42" s="50" t="s">
        <v>40</v>
      </c>
      <c r="D42" s="51" t="s">
        <v>81</v>
      </c>
      <c r="E42" s="52" t="s">
        <v>82</v>
      </c>
      <c r="F42" s="52" t="s">
        <v>81</v>
      </c>
      <c r="G42" s="50" t="s">
        <v>83</v>
      </c>
      <c r="H42" s="51" t="s">
        <v>81</v>
      </c>
      <c r="I42" s="52" t="s">
        <v>82</v>
      </c>
      <c r="J42" s="53" t="s">
        <v>81</v>
      </c>
      <c r="K42" s="18"/>
    </row>
    <row r="43" spans="1:11" ht="15.75" customHeight="1" x14ac:dyDescent="0.15">
      <c r="A43" s="170" t="s">
        <v>9</v>
      </c>
      <c r="B43" s="164"/>
      <c r="C43" s="55">
        <v>493116</v>
      </c>
      <c r="D43" s="63">
        <v>99.9</v>
      </c>
      <c r="E43" s="56">
        <v>482380</v>
      </c>
      <c r="F43" s="64">
        <v>99.8</v>
      </c>
      <c r="G43" s="79">
        <v>459071</v>
      </c>
      <c r="H43" s="81">
        <f>IF(C43=0,0,ROUND(G43/C43*100,1))</f>
        <v>93.1</v>
      </c>
      <c r="I43" s="82">
        <v>436126</v>
      </c>
      <c r="J43" s="106">
        <f t="shared" ref="J43:J56" si="1">IF(E43=0,0,ROUND(I43/E43*100,1))</f>
        <v>90.4</v>
      </c>
      <c r="K43" s="18"/>
    </row>
    <row r="44" spans="1:11" ht="15.75" customHeight="1" x14ac:dyDescent="0.15">
      <c r="A44" s="165" t="s">
        <v>10</v>
      </c>
      <c r="B44" s="169"/>
      <c r="C44" s="57">
        <v>6335900</v>
      </c>
      <c r="D44" s="65">
        <v>110.1</v>
      </c>
      <c r="E44" s="58">
        <v>5780791</v>
      </c>
      <c r="F44" s="66">
        <v>107.1</v>
      </c>
      <c r="G44" s="76">
        <v>6251389</v>
      </c>
      <c r="H44" s="81">
        <f t="shared" ref="H44:H56" si="2">IF(C44=0,0,ROUND(G44/C44*100,1))</f>
        <v>98.7</v>
      </c>
      <c r="I44" s="83">
        <v>5656248</v>
      </c>
      <c r="J44" s="107">
        <f t="shared" si="1"/>
        <v>97.8</v>
      </c>
      <c r="K44" s="18"/>
    </row>
    <row r="45" spans="1:11" ht="15.75" customHeight="1" x14ac:dyDescent="0.15">
      <c r="A45" s="165" t="s">
        <v>11</v>
      </c>
      <c r="B45" s="169"/>
      <c r="C45" s="57">
        <v>46401611</v>
      </c>
      <c r="D45" s="65">
        <v>97.3</v>
      </c>
      <c r="E45" s="58">
        <v>44749904</v>
      </c>
      <c r="F45" s="66">
        <v>98.1</v>
      </c>
      <c r="G45" s="76">
        <v>48322958</v>
      </c>
      <c r="H45" s="81">
        <f t="shared" si="2"/>
        <v>104.1</v>
      </c>
      <c r="I45" s="83">
        <v>45707965</v>
      </c>
      <c r="J45" s="108">
        <f t="shared" si="1"/>
        <v>102.1</v>
      </c>
      <c r="K45" s="18"/>
    </row>
    <row r="46" spans="1:11" ht="15.75" customHeight="1" x14ac:dyDescent="0.15">
      <c r="A46" s="165" t="s">
        <v>12</v>
      </c>
      <c r="B46" s="169"/>
      <c r="C46" s="57">
        <v>4301240</v>
      </c>
      <c r="D46" s="65">
        <v>41.1</v>
      </c>
      <c r="E46" s="58">
        <v>3987250</v>
      </c>
      <c r="F46" s="66">
        <v>39.4</v>
      </c>
      <c r="G46" s="76">
        <v>4637413</v>
      </c>
      <c r="H46" s="81">
        <f t="shared" si="2"/>
        <v>107.8</v>
      </c>
      <c r="I46" s="83">
        <v>4294885</v>
      </c>
      <c r="J46" s="108">
        <f t="shared" si="1"/>
        <v>107.7</v>
      </c>
      <c r="K46" s="18"/>
    </row>
    <row r="47" spans="1:11" ht="15.75" customHeight="1" x14ac:dyDescent="0.15">
      <c r="A47" s="165" t="s">
        <v>13</v>
      </c>
      <c r="B47" s="169"/>
      <c r="C47" s="57">
        <v>273063</v>
      </c>
      <c r="D47" s="65">
        <v>108.9</v>
      </c>
      <c r="E47" s="58">
        <v>237648</v>
      </c>
      <c r="F47" s="66">
        <v>107.3</v>
      </c>
      <c r="G47" s="76">
        <v>760113</v>
      </c>
      <c r="H47" s="81">
        <f t="shared" si="2"/>
        <v>278.39999999999998</v>
      </c>
      <c r="I47" s="83">
        <v>500838</v>
      </c>
      <c r="J47" s="108">
        <f t="shared" si="1"/>
        <v>210.7</v>
      </c>
      <c r="K47" s="18"/>
    </row>
    <row r="48" spans="1:11" ht="15.75" customHeight="1" x14ac:dyDescent="0.15">
      <c r="A48" s="165" t="s">
        <v>14</v>
      </c>
      <c r="B48" s="169"/>
      <c r="C48" s="57">
        <v>11453619</v>
      </c>
      <c r="D48" s="65">
        <v>96</v>
      </c>
      <c r="E48" s="58">
        <v>9079510</v>
      </c>
      <c r="F48" s="66">
        <v>101.8</v>
      </c>
      <c r="G48" s="76">
        <v>12714042</v>
      </c>
      <c r="H48" s="81">
        <f t="shared" si="2"/>
        <v>111</v>
      </c>
      <c r="I48" s="83">
        <v>11121150</v>
      </c>
      <c r="J48" s="109">
        <f t="shared" si="1"/>
        <v>122.5</v>
      </c>
      <c r="K48" s="18"/>
    </row>
    <row r="49" spans="1:11" ht="15.75" customHeight="1" x14ac:dyDescent="0.15">
      <c r="A49" s="165" t="s">
        <v>15</v>
      </c>
      <c r="B49" s="169"/>
      <c r="C49" s="57">
        <v>2861582</v>
      </c>
      <c r="D49" s="65">
        <v>96.5</v>
      </c>
      <c r="E49" s="58">
        <v>2859284</v>
      </c>
      <c r="F49" s="66">
        <v>96.7</v>
      </c>
      <c r="G49" s="76">
        <v>2877726</v>
      </c>
      <c r="H49" s="81">
        <f t="shared" si="2"/>
        <v>100.6</v>
      </c>
      <c r="I49" s="83">
        <v>2864203</v>
      </c>
      <c r="J49" s="108">
        <f t="shared" si="1"/>
        <v>100.2</v>
      </c>
      <c r="K49" s="18"/>
    </row>
    <row r="50" spans="1:11" ht="15.75" customHeight="1" x14ac:dyDescent="0.15">
      <c r="A50" s="165" t="s">
        <v>16</v>
      </c>
      <c r="B50" s="169"/>
      <c r="C50" s="57">
        <v>7674133</v>
      </c>
      <c r="D50" s="65">
        <v>112</v>
      </c>
      <c r="E50" s="58">
        <v>6323004</v>
      </c>
      <c r="F50" s="66">
        <v>107.6</v>
      </c>
      <c r="G50" s="76">
        <v>7571242</v>
      </c>
      <c r="H50" s="81">
        <f t="shared" si="2"/>
        <v>98.7</v>
      </c>
      <c r="I50" s="83">
        <v>6684352</v>
      </c>
      <c r="J50" s="108">
        <f t="shared" si="1"/>
        <v>105.7</v>
      </c>
      <c r="K50" s="18"/>
    </row>
    <row r="51" spans="1:11" ht="15.75" customHeight="1" x14ac:dyDescent="0.15">
      <c r="A51" s="165" t="s">
        <v>17</v>
      </c>
      <c r="B51" s="169"/>
      <c r="C51" s="57">
        <v>50</v>
      </c>
      <c r="D51" s="65">
        <v>100</v>
      </c>
      <c r="E51" s="58">
        <v>0</v>
      </c>
      <c r="F51" s="66">
        <v>0</v>
      </c>
      <c r="G51" s="76">
        <v>50</v>
      </c>
      <c r="H51" s="81">
        <f t="shared" si="2"/>
        <v>100</v>
      </c>
      <c r="I51" s="83">
        <v>0</v>
      </c>
      <c r="J51" s="108">
        <f t="shared" si="1"/>
        <v>0</v>
      </c>
      <c r="K51" s="18"/>
    </row>
    <row r="52" spans="1:11" ht="15.75" customHeight="1" x14ac:dyDescent="0.15">
      <c r="A52" s="165" t="s">
        <v>18</v>
      </c>
      <c r="B52" s="169"/>
      <c r="C52" s="57">
        <v>6805722</v>
      </c>
      <c r="D52" s="65">
        <v>106.6</v>
      </c>
      <c r="E52" s="58">
        <v>6604169</v>
      </c>
      <c r="F52" s="66">
        <v>105.8</v>
      </c>
      <c r="G52" s="76">
        <v>6039872</v>
      </c>
      <c r="H52" s="81">
        <f t="shared" si="2"/>
        <v>88.7</v>
      </c>
      <c r="I52" s="83">
        <v>5905920</v>
      </c>
      <c r="J52" s="108">
        <f t="shared" si="1"/>
        <v>89.4</v>
      </c>
      <c r="K52" s="18"/>
    </row>
    <row r="53" spans="1:11" ht="15.75" customHeight="1" x14ac:dyDescent="0.15">
      <c r="A53" s="165" t="s">
        <v>19</v>
      </c>
      <c r="B53" s="169"/>
      <c r="C53" s="57">
        <v>3399281</v>
      </c>
      <c r="D53" s="65">
        <v>136.80000000000001</v>
      </c>
      <c r="E53" s="58">
        <v>3398442</v>
      </c>
      <c r="F53" s="66">
        <v>137</v>
      </c>
      <c r="G53" s="76">
        <v>4179128</v>
      </c>
      <c r="H53" s="81">
        <f t="shared" si="2"/>
        <v>122.9</v>
      </c>
      <c r="I53" s="83">
        <v>4166043</v>
      </c>
      <c r="J53" s="108">
        <f t="shared" si="1"/>
        <v>122.6</v>
      </c>
      <c r="K53" s="18"/>
    </row>
    <row r="54" spans="1:11" ht="15.75" customHeight="1" x14ac:dyDescent="0.15">
      <c r="A54" s="182" t="s">
        <v>20</v>
      </c>
      <c r="B54" s="183"/>
      <c r="C54" s="59">
        <v>55405</v>
      </c>
      <c r="D54" s="67">
        <v>59.2</v>
      </c>
      <c r="E54" s="60">
        <v>0</v>
      </c>
      <c r="F54" s="68">
        <v>0</v>
      </c>
      <c r="G54" s="77">
        <v>91225</v>
      </c>
      <c r="H54" s="84">
        <f t="shared" si="2"/>
        <v>164.7</v>
      </c>
      <c r="I54" s="85">
        <v>0</v>
      </c>
      <c r="J54" s="110">
        <f t="shared" si="1"/>
        <v>0</v>
      </c>
      <c r="K54" s="46" t="s">
        <v>80</v>
      </c>
    </row>
    <row r="55" spans="1:11" ht="15.75" hidden="1" customHeight="1" x14ac:dyDescent="0.15">
      <c r="A55" s="179" t="s">
        <v>60</v>
      </c>
      <c r="B55" s="180"/>
      <c r="C55" s="69">
        <v>0</v>
      </c>
      <c r="D55" s="70">
        <v>0</v>
      </c>
      <c r="E55" s="71">
        <v>0</v>
      </c>
      <c r="F55" s="72">
        <v>0</v>
      </c>
      <c r="G55" s="111">
        <v>0</v>
      </c>
      <c r="H55" s="112">
        <f t="shared" si="2"/>
        <v>0</v>
      </c>
      <c r="I55" s="113">
        <v>0</v>
      </c>
      <c r="J55" s="114">
        <f t="shared" si="1"/>
        <v>0</v>
      </c>
      <c r="K55" s="18"/>
    </row>
    <row r="56" spans="1:11" ht="15.75" customHeight="1" x14ac:dyDescent="0.15">
      <c r="A56" s="177" t="s">
        <v>0</v>
      </c>
      <c r="B56" s="178"/>
      <c r="C56" s="61">
        <v>90054722</v>
      </c>
      <c r="D56" s="73">
        <v>94.4</v>
      </c>
      <c r="E56" s="62">
        <v>83502382</v>
      </c>
      <c r="F56" s="74">
        <v>94.5</v>
      </c>
      <c r="G56" s="80">
        <f>SUM(G43:G55)</f>
        <v>93904229</v>
      </c>
      <c r="H56" s="143">
        <f t="shared" si="2"/>
        <v>104.3</v>
      </c>
      <c r="I56" s="86">
        <f>SUM(I43:I55)</f>
        <v>87337730</v>
      </c>
      <c r="J56" s="144">
        <f t="shared" si="1"/>
        <v>104.6</v>
      </c>
      <c r="K56" s="18"/>
    </row>
    <row r="57" spans="1:11" x14ac:dyDescent="0.15">
      <c r="A57" s="18"/>
      <c r="B57" s="18"/>
      <c r="C57" s="18"/>
      <c r="D57" s="18"/>
      <c r="E57" s="18"/>
      <c r="F57" s="18"/>
      <c r="G57" s="18"/>
      <c r="H57" s="47"/>
      <c r="I57" s="18"/>
      <c r="J57" s="47"/>
    </row>
    <row r="58" spans="1:11" x14ac:dyDescent="0.15">
      <c r="C58" s="43"/>
      <c r="E58" s="43"/>
    </row>
  </sheetData>
  <sheetProtection sheet="1" objects="1" scenarios="1"/>
  <customSheetViews>
    <customSheetView guid="{864D1787-017E-46EC-87DD-133AB530B48B}" scale="120" showGridLines="0" hiddenRows="1">
      <pane xSplit="2" topLeftCell="C1" activePane="topRight" state="frozen"/>
      <selection pane="topRight" activeCell="J38" sqref="J38"/>
      <pageMargins left="0.39370078740157483" right="0.15748031496062992" top="0.39370078740157483" bottom="0.39370078740157483" header="0" footer="0.27"/>
      <pageSetup paperSize="9" firstPageNumber="4" pageOrder="overThenDown" orientation="portrait" blackAndWhite="1" useFirstPageNumber="1" r:id="rId1"/>
      <headerFooter alignWithMargins="0">
        <oddFooter>&amp;C&amp;"ＭＳ Ｐ明朝,標準"－&amp;"ＭＳ 明朝,標準"3&amp;"ＭＳ Ｐ明朝,標準"－</oddFooter>
      </headerFooter>
    </customSheetView>
  </customSheetViews>
  <mergeCells count="42">
    <mergeCell ref="A34:B34"/>
    <mergeCell ref="A49:B49"/>
    <mergeCell ref="A47:B47"/>
    <mergeCell ref="A45:B45"/>
    <mergeCell ref="A20:B20"/>
    <mergeCell ref="A56:B56"/>
    <mergeCell ref="A44:B44"/>
    <mergeCell ref="A55:B55"/>
    <mergeCell ref="A35:B35"/>
    <mergeCell ref="A37:B37"/>
    <mergeCell ref="A53:B53"/>
    <mergeCell ref="A46:B46"/>
    <mergeCell ref="A52:B52"/>
    <mergeCell ref="A50:B50"/>
    <mergeCell ref="A54:B54"/>
    <mergeCell ref="A51:B51"/>
    <mergeCell ref="A42:B42"/>
    <mergeCell ref="G7:J7"/>
    <mergeCell ref="A32:B32"/>
    <mergeCell ref="A48:B48"/>
    <mergeCell ref="A43:B43"/>
    <mergeCell ref="A21:B21"/>
    <mergeCell ref="A22:B22"/>
    <mergeCell ref="A36:B36"/>
    <mergeCell ref="C41:F41"/>
    <mergeCell ref="G41:J41"/>
    <mergeCell ref="A18:B18"/>
    <mergeCell ref="A25:B25"/>
    <mergeCell ref="A27:B27"/>
    <mergeCell ref="A33:B33"/>
    <mergeCell ref="A29:B29"/>
    <mergeCell ref="A8:B8"/>
    <mergeCell ref="A31:B31"/>
    <mergeCell ref="C7:F7"/>
    <mergeCell ref="A9:B9"/>
    <mergeCell ref="A26:B26"/>
    <mergeCell ref="A17:B17"/>
    <mergeCell ref="A30:B30"/>
    <mergeCell ref="A24:B24"/>
    <mergeCell ref="A28:B28"/>
    <mergeCell ref="A19:B19"/>
    <mergeCell ref="A23:B23"/>
  </mergeCells>
  <phoneticPr fontId="2"/>
  <printOptions gridLinesSet="0"/>
  <pageMargins left="0.39370078740157483" right="0.15748031496062992" top="0.39370078740157483" bottom="0.39370078740157483" header="0" footer="0.27559055118110237"/>
  <pageSetup paperSize="9" scale="99" firstPageNumber="4" pageOrder="overThenDown" orientation="portrait" blackAndWhite="1" useFirstPageNumber="1" r:id="rId2"/>
  <headerFooter alignWithMargins="0">
    <oddFooter>&amp;C&amp;"ＭＳ 明朝,標準"－3－</oddFooter>
  </headerFooter>
  <ignoredErrors>
    <ignoredError sqref="H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V46"/>
  <sheetViews>
    <sheetView showGridLines="0" view="pageBreakPreview" zoomScale="145" zoomScaleNormal="130" zoomScaleSheetLayoutView="145" workbookViewId="0">
      <selection activeCell="M28" sqref="M28"/>
    </sheetView>
  </sheetViews>
  <sheetFormatPr defaultColWidth="8" defaultRowHeight="13.5" x14ac:dyDescent="0.15"/>
  <cols>
    <col min="1" max="1" width="3.25" style="1" customWidth="1"/>
    <col min="2" max="2" width="3.75" style="1" customWidth="1"/>
    <col min="3" max="11" width="8" style="1" customWidth="1"/>
    <col min="12" max="12" width="2.25" style="1" customWidth="1"/>
    <col min="14" max="15" width="8.5" bestFit="1" customWidth="1"/>
    <col min="16" max="16" width="8.125" bestFit="1" customWidth="1"/>
    <col min="23" max="16384" width="8" style="1"/>
  </cols>
  <sheetData>
    <row r="1" spans="12:13" ht="14.25" customHeight="1" x14ac:dyDescent="0.15"/>
    <row r="2" spans="12:13" ht="13.5" customHeight="1" x14ac:dyDescent="0.15"/>
    <row r="3" spans="12:13" ht="13.5" customHeight="1" x14ac:dyDescent="0.15"/>
    <row r="4" spans="12:13" ht="13.5" customHeight="1" x14ac:dyDescent="0.15"/>
    <row r="5" spans="12:13" x14ac:dyDescent="0.15">
      <c r="L5" s="10"/>
    </row>
    <row r="6" spans="12:13" x14ac:dyDescent="0.15">
      <c r="L6" s="23"/>
    </row>
    <row r="7" spans="12:13" x14ac:dyDescent="0.15">
      <c r="L7" s="23"/>
    </row>
    <row r="8" spans="12:13" x14ac:dyDescent="0.15">
      <c r="L8" s="23"/>
    </row>
    <row r="9" spans="12:13" x14ac:dyDescent="0.15">
      <c r="L9" s="23"/>
    </row>
    <row r="10" spans="12:13" x14ac:dyDescent="0.15">
      <c r="L10" s="23"/>
    </row>
    <row r="11" spans="12:13" x14ac:dyDescent="0.15">
      <c r="L11" s="23"/>
    </row>
    <row r="12" spans="12:13" x14ac:dyDescent="0.15">
      <c r="L12" s="23"/>
    </row>
    <row r="13" spans="12:13" x14ac:dyDescent="0.15">
      <c r="L13" s="23"/>
      <c r="M13" s="152"/>
    </row>
    <row r="14" spans="12:13" x14ac:dyDescent="0.15">
      <c r="L14" s="23"/>
    </row>
    <row r="15" spans="12:13" x14ac:dyDescent="0.15">
      <c r="L15" s="23"/>
    </row>
    <row r="16" spans="12:13" x14ac:dyDescent="0.15">
      <c r="L16" s="23"/>
    </row>
    <row r="17" spans="12:12" x14ac:dyDescent="0.15">
      <c r="L17" s="23"/>
    </row>
    <row r="18" spans="12:12" x14ac:dyDescent="0.15">
      <c r="L18" s="23"/>
    </row>
    <row r="19" spans="12:12" x14ac:dyDescent="0.15">
      <c r="L19" s="23"/>
    </row>
    <row r="20" spans="12:12" x14ac:dyDescent="0.15">
      <c r="L20" s="23"/>
    </row>
    <row r="21" spans="12:12" x14ac:dyDescent="0.15">
      <c r="L21" s="23"/>
    </row>
    <row r="22" spans="12:12" x14ac:dyDescent="0.15">
      <c r="L22" s="23"/>
    </row>
    <row r="23" spans="12:12" x14ac:dyDescent="0.15">
      <c r="L23" s="23"/>
    </row>
    <row r="24" spans="12:12" x14ac:dyDescent="0.15">
      <c r="L24" s="23"/>
    </row>
    <row r="25" spans="12:12" x14ac:dyDescent="0.15">
      <c r="L25" s="23"/>
    </row>
    <row r="26" spans="12:12" x14ac:dyDescent="0.15">
      <c r="L26" s="23"/>
    </row>
    <row r="27" spans="12:12" x14ac:dyDescent="0.15">
      <c r="L27" s="24"/>
    </row>
    <row r="28" spans="12:12" ht="13.5" customHeight="1" x14ac:dyDescent="0.15">
      <c r="L28" s="2"/>
    </row>
    <row r="29" spans="12:12" ht="13.5" customHeight="1" x14ac:dyDescent="0.15"/>
    <row r="30" spans="12:12" ht="13.5" customHeight="1" x14ac:dyDescent="0.15"/>
    <row r="31" spans="12:12" ht="13.5" customHeight="1" x14ac:dyDescent="0.15">
      <c r="L31" s="25"/>
    </row>
    <row r="32" spans="12:12" ht="13.5" customHeight="1" x14ac:dyDescent="0.15">
      <c r="L32" s="11"/>
    </row>
    <row r="33" spans="12:16" ht="13.5" customHeight="1" x14ac:dyDescent="0.15">
      <c r="L33" s="11"/>
    </row>
    <row r="34" spans="12:16" ht="13.5" customHeight="1" x14ac:dyDescent="0.15">
      <c r="L34" s="30"/>
    </row>
    <row r="35" spans="12:16" ht="13.5" customHeight="1" x14ac:dyDescent="0.15">
      <c r="L35" s="11"/>
    </row>
    <row r="36" spans="12:16" ht="13.5" customHeight="1" x14ac:dyDescent="0.15">
      <c r="L36" s="11"/>
      <c r="N36" s="157"/>
      <c r="O36" s="157"/>
      <c r="P36" s="157"/>
    </row>
    <row r="37" spans="12:16" ht="13.5" customHeight="1" x14ac:dyDescent="0.15">
      <c r="L37" s="11"/>
      <c r="N37" s="157"/>
      <c r="O37" s="157"/>
      <c r="P37" s="157"/>
    </row>
    <row r="38" spans="12:16" ht="13.5" customHeight="1" x14ac:dyDescent="0.15">
      <c r="L38" s="11"/>
      <c r="N38" s="157"/>
      <c r="O38" s="157"/>
      <c r="P38" s="157"/>
    </row>
    <row r="39" spans="12:16" ht="13.5" customHeight="1" x14ac:dyDescent="0.15">
      <c r="L39" s="11"/>
      <c r="N39" s="157"/>
      <c r="O39" s="157"/>
      <c r="P39" s="157"/>
    </row>
    <row r="40" spans="12:16" x14ac:dyDescent="0.15">
      <c r="L40" s="11"/>
      <c r="N40" s="157"/>
      <c r="O40" s="157"/>
      <c r="P40" s="157"/>
    </row>
    <row r="41" spans="12:16" x14ac:dyDescent="0.15">
      <c r="L41" s="11"/>
      <c r="N41" s="157"/>
      <c r="O41" s="157"/>
      <c r="P41" s="157"/>
    </row>
    <row r="42" spans="12:16" x14ac:dyDescent="0.15">
      <c r="L42" s="11"/>
      <c r="N42" s="157"/>
      <c r="O42" s="157"/>
      <c r="P42" s="157"/>
    </row>
    <row r="43" spans="12:16" x14ac:dyDescent="0.15">
      <c r="L43" s="11"/>
      <c r="N43" s="157"/>
      <c r="O43" s="157"/>
      <c r="P43" s="157"/>
    </row>
    <row r="44" spans="12:16" x14ac:dyDescent="0.15">
      <c r="L44" s="11"/>
      <c r="N44" s="157"/>
      <c r="O44" s="157"/>
      <c r="P44" s="157"/>
    </row>
    <row r="45" spans="12:16" x14ac:dyDescent="0.15">
      <c r="L45" s="26"/>
      <c r="N45" s="157"/>
      <c r="O45" s="157"/>
      <c r="P45" s="157"/>
    </row>
    <row r="46" spans="12:16" x14ac:dyDescent="0.15">
      <c r="L46"/>
      <c r="N46" s="157"/>
      <c r="O46" s="157"/>
      <c r="P46" s="157"/>
    </row>
  </sheetData>
  <customSheetViews>
    <customSheetView guid="{864D1787-017E-46EC-87DD-133AB530B48B}" showPageBreaks="1" showGridLines="0" printArea="1" view="pageBreakPreview">
      <selection activeCell="M1" sqref="M1:S1048576"/>
      <pageMargins left="0.78740157480314965" right="0.35433070866141736" top="0.78740157480314965" bottom="0.59055118110236227" header="0" footer="0.31496062992125984"/>
      <pageSetup paperSize="9" firstPageNumber="3" pageOrder="overThenDown" orientation="portrait" useFirstPageNumber="1" r:id="rId1"/>
      <headerFooter alignWithMargins="0">
        <oddFooter>&amp;C&amp;"ＭＳ 明朝,標準"－4－</oddFooter>
      </headerFooter>
    </customSheetView>
  </customSheetViews>
  <phoneticPr fontId="2"/>
  <printOptions horizontalCentered="1" gridLinesSet="0"/>
  <pageMargins left="0.78740157480314965" right="0.35433070866141736" top="0.78740157480314965" bottom="0.59055118110236227" header="0" footer="0.31496062992125984"/>
  <pageSetup paperSize="9" firstPageNumber="3" pageOrder="overThenDown" orientation="portrait" useFirstPageNumber="1" r:id="rId2"/>
  <headerFooter alignWithMargins="0">
    <oddFooter>&amp;C&amp;"ＭＳ 明朝,標準"－4－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6"/>
  <sheetViews>
    <sheetView view="pageBreakPreview" topLeftCell="A22" zoomScale="115" zoomScaleNormal="100" zoomScaleSheetLayoutView="115" workbookViewId="0">
      <selection activeCell="C21" sqref="C21"/>
    </sheetView>
  </sheetViews>
  <sheetFormatPr defaultRowHeight="13.5" x14ac:dyDescent="0.15"/>
  <cols>
    <col min="1" max="1" width="12.375" style="1" customWidth="1"/>
    <col min="2" max="2" width="13.125" style="1" bestFit="1" customWidth="1"/>
    <col min="3" max="3" width="8.625" style="1" customWidth="1"/>
    <col min="4" max="4" width="10.125" style="1" customWidth="1"/>
    <col min="5" max="5" width="11.25" style="1" bestFit="1" customWidth="1"/>
    <col min="6" max="9" width="9" style="1"/>
    <col min="10" max="10" width="10.25" style="1" bestFit="1" customWidth="1"/>
    <col min="12" max="12" width="9.5" bestFit="1" customWidth="1"/>
  </cols>
  <sheetData>
    <row r="1" spans="1:1" x14ac:dyDescent="0.15">
      <c r="A1" s="45" t="s">
        <v>73</v>
      </c>
    </row>
    <row r="2" spans="1:1" x14ac:dyDescent="0.15">
      <c r="A2" s="45" t="s">
        <v>75</v>
      </c>
    </row>
    <row r="3" spans="1:1" x14ac:dyDescent="0.15">
      <c r="A3" s="45" t="s">
        <v>74</v>
      </c>
    </row>
    <row r="4" spans="1:1" x14ac:dyDescent="0.15">
      <c r="A4" s="45"/>
    </row>
    <row r="5" spans="1:1" x14ac:dyDescent="0.15">
      <c r="A5" s="45" t="s">
        <v>76</v>
      </c>
    </row>
    <row r="6" spans="1:1" x14ac:dyDescent="0.15">
      <c r="A6" s="45" t="s">
        <v>77</v>
      </c>
    </row>
    <row r="14" spans="1:1" x14ac:dyDescent="0.15">
      <c r="A14" s="35" t="str">
        <f>+"【図３元データー】平成"&amp;P3一般会計予算決算額!G7&amp;"一般会計歳入・歳出決算額の構成"</f>
        <v>【図３元データー】平成令和元年度一般会計歳入・歳出決算額の構成</v>
      </c>
    </row>
    <row r="15" spans="1:1" x14ac:dyDescent="0.15">
      <c r="A15" s="2"/>
    </row>
    <row r="16" spans="1:1" ht="14.25" thickBot="1" x14ac:dyDescent="0.2">
      <c r="A16" s="1" t="s">
        <v>78</v>
      </c>
    </row>
    <row r="17" spans="1:14" ht="14.25" thickBot="1" x14ac:dyDescent="0.2">
      <c r="A17" s="3" t="s">
        <v>51</v>
      </c>
      <c r="B17" s="4" t="s">
        <v>52</v>
      </c>
      <c r="C17" s="5" t="s">
        <v>53</v>
      </c>
      <c r="D17" s="3" t="s">
        <v>51</v>
      </c>
      <c r="E17" s="4" t="s">
        <v>52</v>
      </c>
      <c r="F17" s="5" t="s">
        <v>53</v>
      </c>
    </row>
    <row r="18" spans="1:14" x14ac:dyDescent="0.15">
      <c r="A18" s="6" t="s">
        <v>54</v>
      </c>
      <c r="B18" s="37">
        <f>P3一般会計予算決算額!I9</f>
        <v>28885995</v>
      </c>
      <c r="C18" s="27">
        <f>ROUND(B18/$B$25*100,1)</f>
        <v>32.4</v>
      </c>
      <c r="D18" s="186" t="s">
        <v>3</v>
      </c>
      <c r="E18" s="189">
        <f>SUM(B18:B20)</f>
        <v>37744407</v>
      </c>
      <c r="F18" s="192">
        <f>ROUND(E18/$E$25*100,1)+0.1</f>
        <v>42.4</v>
      </c>
      <c r="J18" s="151"/>
      <c r="N18" s="154"/>
    </row>
    <row r="19" spans="1:14" x14ac:dyDescent="0.15">
      <c r="A19" s="6" t="s">
        <v>4</v>
      </c>
      <c r="B19" s="36">
        <f>P3一般会計予算決算額!I34</f>
        <v>4454390</v>
      </c>
      <c r="C19" s="28">
        <f>ROUND(B19/$B$25*100,1)</f>
        <v>5</v>
      </c>
      <c r="D19" s="187"/>
      <c r="E19" s="190"/>
      <c r="F19" s="193" t="e">
        <f>ROUND(E19/#REF!*100,1)</f>
        <v>#REF!</v>
      </c>
      <c r="J19" s="151"/>
      <c r="N19" s="154"/>
    </row>
    <row r="20" spans="1:14" x14ac:dyDescent="0.15">
      <c r="A20" s="6" t="s">
        <v>5</v>
      </c>
      <c r="B20" s="41">
        <f>P3一般会計予算決算額!I27+P3一般会計予算決算額!I28+P3一般会計予算決算額!I31+P3一般会計予算決算額!I32+P3一般会計予算決算額!I33+P3一般会計予算決算額!I36</f>
        <v>4404022</v>
      </c>
      <c r="C20" s="28">
        <f>ROUND(B20/$B$25*100,1)+0.1</f>
        <v>5</v>
      </c>
      <c r="D20" s="188"/>
      <c r="E20" s="191"/>
      <c r="F20" s="194" t="e">
        <f>ROUND(E20/#REF!*100,1)</f>
        <v>#REF!</v>
      </c>
      <c r="J20" s="151"/>
      <c r="N20" s="154"/>
    </row>
    <row r="21" spans="1:14" x14ac:dyDescent="0.15">
      <c r="A21" s="6" t="s">
        <v>55</v>
      </c>
      <c r="B21" s="38">
        <f>P3一般会計予算決算額!I30</f>
        <v>6515856</v>
      </c>
      <c r="C21" s="28">
        <f>ROUND(B21/$B$25*100,1)</f>
        <v>7.3</v>
      </c>
      <c r="D21" s="195" t="s">
        <v>6</v>
      </c>
      <c r="E21" s="198">
        <f>SUM(B21:B24)</f>
        <v>51511822</v>
      </c>
      <c r="F21" s="201">
        <f>ROUND(E21/$E$25*100,1)-0.1</f>
        <v>57.6</v>
      </c>
      <c r="J21" s="151"/>
      <c r="N21" s="154"/>
    </row>
    <row r="22" spans="1:14" x14ac:dyDescent="0.15">
      <c r="A22" s="6" t="s">
        <v>7</v>
      </c>
      <c r="B22" s="19">
        <f>P3一般会計予算決算額!I17+P3一般会計予算決算額!I18+P3一般会計予算決算額!I19+P3一般会計予算決算額!I20+P3一般会計予算決算額!I21+P3一般会計予算決算額!I22+P3一般会計予算決算額!I23+P3一般会計予算決算額!I24+P3一般会計予算決算額!I26+P3一般会計予算決算額!I35</f>
        <v>10215326</v>
      </c>
      <c r="C22" s="28">
        <f>ROUND(B22/$B$25*100,1)</f>
        <v>11.4</v>
      </c>
      <c r="D22" s="196"/>
      <c r="E22" s="199"/>
      <c r="F22" s="202"/>
      <c r="J22" s="151"/>
      <c r="N22" s="154"/>
    </row>
    <row r="23" spans="1:14" x14ac:dyDescent="0.15">
      <c r="A23" s="6" t="s">
        <v>56</v>
      </c>
      <c r="B23" s="40">
        <f>P3一般会計予算決算額!I25</f>
        <v>13426828</v>
      </c>
      <c r="C23" s="28">
        <f>ROUND(B23/$B$25*100,1)</f>
        <v>15</v>
      </c>
      <c r="D23" s="196"/>
      <c r="E23" s="199"/>
      <c r="F23" s="202"/>
      <c r="J23" s="151"/>
      <c r="N23" s="154"/>
    </row>
    <row r="24" spans="1:14" ht="14.25" thickBot="1" x14ac:dyDescent="0.2">
      <c r="A24" s="6" t="s">
        <v>57</v>
      </c>
      <c r="B24" s="39">
        <f>P3一般会計予算決算額!I29</f>
        <v>21353812</v>
      </c>
      <c r="C24" s="29">
        <f>ROUND(B24/$B$25*100,1)</f>
        <v>23.9</v>
      </c>
      <c r="D24" s="197"/>
      <c r="E24" s="200"/>
      <c r="F24" s="203"/>
      <c r="J24" s="151"/>
      <c r="N24" s="154"/>
    </row>
    <row r="25" spans="1:14" ht="14.25" thickBot="1" x14ac:dyDescent="0.2">
      <c r="A25" s="7" t="s">
        <v>8</v>
      </c>
      <c r="B25" s="8">
        <f>SUM(B18:B24)</f>
        <v>89256229</v>
      </c>
      <c r="C25" s="9">
        <f>ROUND(B25/$B$25*100,1)</f>
        <v>100</v>
      </c>
      <c r="D25" s="7" t="s">
        <v>8</v>
      </c>
      <c r="E25" s="8">
        <f>SUM(E18:E24)</f>
        <v>89256229</v>
      </c>
      <c r="F25" s="9">
        <f>ROUND(E25/$E$25*100,1)</f>
        <v>100</v>
      </c>
      <c r="N25" s="155"/>
    </row>
    <row r="26" spans="1:14" x14ac:dyDescent="0.15">
      <c r="A26" s="42" t="s">
        <v>71</v>
      </c>
      <c r="N26" s="155"/>
    </row>
    <row r="27" spans="1:14" x14ac:dyDescent="0.15">
      <c r="A27" s="1" t="s">
        <v>94</v>
      </c>
      <c r="N27" s="156"/>
    </row>
    <row r="28" spans="1:14" x14ac:dyDescent="0.15">
      <c r="A28" s="1" t="s">
        <v>95</v>
      </c>
      <c r="N28" s="153"/>
    </row>
    <row r="30" spans="1:14" ht="14.25" thickBot="1" x14ac:dyDescent="0.2">
      <c r="A30" s="1" t="s">
        <v>79</v>
      </c>
    </row>
    <row r="31" spans="1:14" ht="14.25" thickBot="1" x14ac:dyDescent="0.2">
      <c r="A31" s="3" t="s">
        <v>58</v>
      </c>
      <c r="B31" s="31" t="s">
        <v>1</v>
      </c>
      <c r="C31" s="32" t="s">
        <v>59</v>
      </c>
    </row>
    <row r="32" spans="1:14" x14ac:dyDescent="0.15">
      <c r="A32" s="12" t="s">
        <v>61</v>
      </c>
      <c r="B32" s="13">
        <f>P3一般会計予算決算額!I43</f>
        <v>436126</v>
      </c>
      <c r="C32" s="20">
        <f t="shared" ref="C32:C40" si="0">ROUND(B32/$B$42*100,1)</f>
        <v>0.5</v>
      </c>
    </row>
    <row r="33" spans="1:4" x14ac:dyDescent="0.15">
      <c r="A33" s="12" t="s">
        <v>62</v>
      </c>
      <c r="B33" s="13">
        <f>P3一般会計予算決算額!I44</f>
        <v>5656248</v>
      </c>
      <c r="C33" s="20">
        <f t="shared" si="0"/>
        <v>6.5</v>
      </c>
    </row>
    <row r="34" spans="1:4" x14ac:dyDescent="0.15">
      <c r="A34" s="12" t="s">
        <v>63</v>
      </c>
      <c r="B34" s="13">
        <f>P3一般会計予算決算額!I45</f>
        <v>45707965</v>
      </c>
      <c r="C34" s="20">
        <f t="shared" si="0"/>
        <v>52.3</v>
      </c>
    </row>
    <row r="35" spans="1:4" x14ac:dyDescent="0.15">
      <c r="A35" s="12" t="s">
        <v>64</v>
      </c>
      <c r="B35" s="13">
        <f>P3一般会計予算決算額!I46</f>
        <v>4294885</v>
      </c>
      <c r="C35" s="20">
        <f t="shared" si="0"/>
        <v>4.9000000000000004</v>
      </c>
    </row>
    <row r="36" spans="1:4" x14ac:dyDescent="0.15">
      <c r="A36" s="12" t="s">
        <v>65</v>
      </c>
      <c r="B36" s="13">
        <f>P3一般会計予算決算額!I47</f>
        <v>500838</v>
      </c>
      <c r="C36" s="20">
        <f t="shared" si="0"/>
        <v>0.6</v>
      </c>
    </row>
    <row r="37" spans="1:4" x14ac:dyDescent="0.15">
      <c r="A37" s="12" t="s">
        <v>66</v>
      </c>
      <c r="B37" s="13">
        <f>P3一般会計予算決算額!I48</f>
        <v>11121150</v>
      </c>
      <c r="C37" s="20">
        <f t="shared" si="0"/>
        <v>12.7</v>
      </c>
    </row>
    <row r="38" spans="1:4" x14ac:dyDescent="0.15">
      <c r="A38" s="12" t="s">
        <v>67</v>
      </c>
      <c r="B38" s="13">
        <f>P3一般会計予算決算額!I49</f>
        <v>2864203</v>
      </c>
      <c r="C38" s="20">
        <f t="shared" si="0"/>
        <v>3.3</v>
      </c>
    </row>
    <row r="39" spans="1:4" x14ac:dyDescent="0.15">
      <c r="A39" s="12" t="s">
        <v>68</v>
      </c>
      <c r="B39" s="13">
        <f>P3一般会計予算決算額!I50</f>
        <v>6684352</v>
      </c>
      <c r="C39" s="20">
        <f>ROUND(B39/$B$42*100,1)-0.1</f>
        <v>7.6000000000000005</v>
      </c>
      <c r="D39" s="1" t="s">
        <v>88</v>
      </c>
    </row>
    <row r="40" spans="1:4" x14ac:dyDescent="0.15">
      <c r="A40" s="12" t="s">
        <v>69</v>
      </c>
      <c r="B40" s="13">
        <f>P3一般会計予算決算額!I52</f>
        <v>5905920</v>
      </c>
      <c r="C40" s="20">
        <f t="shared" si="0"/>
        <v>6.8</v>
      </c>
      <c r="D40" s="1" t="s">
        <v>89</v>
      </c>
    </row>
    <row r="41" spans="1:4" ht="14.25" thickBot="1" x14ac:dyDescent="0.2">
      <c r="A41" s="12" t="s">
        <v>70</v>
      </c>
      <c r="B41" s="13">
        <f>P3一般会計予算決算額!I53</f>
        <v>4166043</v>
      </c>
      <c r="C41" s="20">
        <f>ROUND(B41/$B$42*100,1)</f>
        <v>4.8</v>
      </c>
    </row>
    <row r="42" spans="1:4" ht="14.25" thickBot="1" x14ac:dyDescent="0.2">
      <c r="A42" s="14" t="s">
        <v>8</v>
      </c>
      <c r="B42" s="15">
        <f>SUM(B32:B41)</f>
        <v>87337730</v>
      </c>
      <c r="C42" s="16">
        <f>SUM(C32:C41)</f>
        <v>99.999999999999986</v>
      </c>
    </row>
    <row r="43" spans="1:4" x14ac:dyDescent="0.15">
      <c r="A43" s="42" t="s">
        <v>72</v>
      </c>
    </row>
    <row r="44" spans="1:4" x14ac:dyDescent="0.15">
      <c r="A44" s="2"/>
    </row>
    <row r="45" spans="1:4" x14ac:dyDescent="0.15">
      <c r="A45" s="2"/>
      <c r="B45"/>
    </row>
    <row r="46" spans="1:4" x14ac:dyDescent="0.15">
      <c r="A46"/>
    </row>
  </sheetData>
  <mergeCells count="6">
    <mergeCell ref="D18:D20"/>
    <mergeCell ref="E18:E20"/>
    <mergeCell ref="F18:F20"/>
    <mergeCell ref="D21:D24"/>
    <mergeCell ref="E21:E24"/>
    <mergeCell ref="F21:F24"/>
  </mergeCells>
  <phoneticPr fontId="18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P3一般会計予算決算額</vt:lpstr>
      <vt:lpstr>P4図3一般会計決算額の構成 </vt:lpstr>
      <vt:lpstr>Sheet1</vt:lpstr>
      <vt:lpstr>P3一般会計予算決算額!Print_Area</vt:lpstr>
      <vt:lpstr>'P4図3一般会計決算額の構成 '!Print_Area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寺西　喜昭</dc:creator>
  <cp:lastModifiedBy>寝屋川市</cp:lastModifiedBy>
  <cp:lastPrinted>2021-03-12T02:30:32Z</cp:lastPrinted>
  <dcterms:created xsi:type="dcterms:W3CDTF">2002-06-13T01:53:16Z</dcterms:created>
  <dcterms:modified xsi:type="dcterms:W3CDTF">2021-03-23T07:20:28Z</dcterms:modified>
</cp:coreProperties>
</file>