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5作成用\04通知等（決裁完了後）\00データ\02エクセル\"/>
    </mc:Choice>
  </mc:AlternateContent>
  <xr:revisionPtr revIDLastSave="0" documentId="13_ncr:1_{F6FEFCD4-1C29-4514-9627-21E10286E956}" xr6:coauthVersionLast="36" xr6:coauthVersionMax="47" xr10:uidLastSave="{00000000-0000-0000-0000-000000000000}"/>
  <workbookProtection workbookAlgorithmName="SHA-512" workbookHashValue="rSKsMUiZylubuK8yha5eZd4CKaQewXVFYz+C0nncMfHeTVw1hJRK8Qjw1pfMpaMOx5sxZyZc6E0LUQSvXcLzdg==" workbookSaltValue="S9OJWe24cD1AcYDtraMYrQ==" workbookSpinCount="100000" lockStructure="1"/>
  <bookViews>
    <workbookView xWindow="3732" yWindow="3324" windowWidth="17280" windowHeight="9036" tabRatio="882" xr2:uid="{00000000-000D-0000-FFFF-FFFF00000000}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P15固定納税義務者数!$A$1:$H$46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91029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D37" i="2"/>
  <c r="E10" i="3"/>
  <c r="E16" i="3"/>
  <c r="G16" i="6"/>
  <c r="C16" i="6"/>
  <c r="G11" i="4"/>
  <c r="B20" i="1"/>
  <c r="B22" i="1" s="1"/>
  <c r="G10" i="1"/>
  <c r="E9" i="1"/>
  <c r="G9" i="1"/>
  <c r="G26" i="6"/>
  <c r="H43" i="4" l="1"/>
  <c r="G36" i="2" l="1"/>
  <c r="D20" i="1"/>
  <c r="D22" i="1" s="1"/>
  <c r="E22" i="1" s="1"/>
  <c r="E18" i="1"/>
  <c r="C17" i="5"/>
  <c r="C12" i="5"/>
  <c r="C18" i="5" s="1"/>
  <c r="D12" i="5"/>
  <c r="D31" i="5" l="1"/>
  <c r="H44" i="4" l="1"/>
  <c r="H45" i="4"/>
  <c r="H46" i="4"/>
  <c r="H47" i="4"/>
  <c r="F44" i="4"/>
  <c r="G28" i="4" l="1"/>
  <c r="G27" i="4"/>
  <c r="G26" i="4"/>
  <c r="G25" i="4"/>
  <c r="G10" i="4"/>
  <c r="G9" i="4"/>
  <c r="G8" i="4"/>
  <c r="G7" i="4"/>
  <c r="G17" i="4"/>
  <c r="G16" i="4"/>
  <c r="G15" i="4"/>
  <c r="G14" i="4"/>
  <c r="G13" i="4"/>
  <c r="G23" i="4"/>
  <c r="G22" i="4"/>
  <c r="G21" i="4"/>
  <c r="G20" i="4"/>
  <c r="G19" i="4"/>
  <c r="H12" i="4" l="1"/>
  <c r="E10" i="1" l="1"/>
  <c r="E11" i="1"/>
  <c r="E19" i="1"/>
  <c r="E20" i="1"/>
  <c r="E21" i="1"/>
  <c r="F14" i="6" l="1"/>
  <c r="E16" i="6"/>
  <c r="F16" i="6" l="1"/>
  <c r="H43" i="3"/>
  <c r="H42" i="3"/>
  <c r="E43" i="3"/>
  <c r="E42" i="3"/>
  <c r="F37" i="2" l="1"/>
  <c r="H17" i="5" l="1"/>
  <c r="G17" i="5"/>
  <c r="F17" i="5"/>
  <c r="J43" i="3" l="1"/>
  <c r="I20" i="3" l="1"/>
  <c r="J42" i="3"/>
  <c r="E28" i="6" l="1"/>
  <c r="E26" i="6"/>
  <c r="C20" i="3" l="1"/>
  <c r="G28" i="6" l="1"/>
  <c r="F20" i="1"/>
  <c r="G20" i="1" l="1"/>
  <c r="F22" i="1"/>
  <c r="H16" i="6"/>
  <c r="H14" i="6"/>
  <c r="G31" i="5"/>
  <c r="F31" i="5"/>
  <c r="E31" i="5"/>
  <c r="E33" i="5" s="1"/>
  <c r="D33" i="5"/>
  <c r="E17" i="5"/>
  <c r="D17" i="5"/>
  <c r="H12" i="5"/>
  <c r="H18" i="5" s="1"/>
  <c r="G12" i="5"/>
  <c r="G18" i="5" s="1"/>
  <c r="F12" i="5"/>
  <c r="E12" i="5"/>
  <c r="I12" i="4"/>
  <c r="E12" i="4"/>
  <c r="F12" i="4"/>
  <c r="D12" i="4"/>
  <c r="I47" i="4"/>
  <c r="I46" i="4"/>
  <c r="I45" i="4"/>
  <c r="I44" i="4"/>
  <c r="I43" i="4"/>
  <c r="F47" i="4"/>
  <c r="F46" i="4"/>
  <c r="F45" i="4"/>
  <c r="F43" i="4"/>
  <c r="E47" i="4"/>
  <c r="E46" i="4"/>
  <c r="E45" i="4"/>
  <c r="E44" i="4"/>
  <c r="E43" i="4"/>
  <c r="D47" i="4"/>
  <c r="D46" i="4"/>
  <c r="D45" i="4"/>
  <c r="D44" i="4"/>
  <c r="D43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E18" i="4"/>
  <c r="F18" i="4"/>
  <c r="H18" i="4"/>
  <c r="I18" i="4"/>
  <c r="D24" i="4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F20" i="3"/>
  <c r="G20" i="3"/>
  <c r="G11" i="1"/>
  <c r="G18" i="1"/>
  <c r="G19" i="1"/>
  <c r="G22" i="1"/>
  <c r="G21" i="1"/>
  <c r="G24" i="4" l="1"/>
  <c r="G43" i="4"/>
  <c r="G12" i="4"/>
  <c r="E8" i="3"/>
  <c r="G30" i="4"/>
  <c r="G18" i="4"/>
  <c r="D18" i="5"/>
  <c r="G46" i="4"/>
  <c r="H48" i="4"/>
  <c r="E18" i="5"/>
  <c r="G45" i="4"/>
  <c r="G47" i="4"/>
  <c r="F18" i="5"/>
  <c r="E11" i="3"/>
  <c r="E9" i="3"/>
  <c r="G36" i="4"/>
  <c r="E48" i="4"/>
  <c r="I48" i="4"/>
  <c r="G42" i="4"/>
  <c r="K20" i="3"/>
  <c r="G44" i="4"/>
  <c r="D48" i="4"/>
  <c r="F48" i="4"/>
  <c r="E14" i="3"/>
  <c r="E19" i="3"/>
  <c r="E13" i="3"/>
  <c r="E12" i="3"/>
  <c r="E17" i="3"/>
  <c r="E18" i="3"/>
  <c r="E15" i="3"/>
  <c r="E20" i="3" l="1"/>
  <c r="G48" i="4"/>
</calcChain>
</file>

<file path=xl/sharedStrings.xml><?xml version="1.0" encoding="utf-8"?>
<sst xmlns="http://schemas.openxmlformats.org/spreadsheetml/2006/main" count="351" uniqueCount="229">
  <si>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</si>
  <si>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</si>
  <si>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</si>
  <si>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</si>
  <si>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</si>
  <si>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</si>
  <si>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</si>
  <si>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</si>
  <si>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</si>
  <si>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</si>
  <si>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</si>
  <si>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</si>
  <si>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</si>
  <si>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</si>
  <si>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</si>
  <si>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</si>
  <si>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</si>
  <si>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</si>
  <si>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</si>
  <si>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</si>
  <si>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</si>
  <si>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</si>
  <si>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</si>
  <si>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</si>
  <si>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</si>
  <si>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</si>
  <si>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</si>
  <si>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</si>
  <si>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</si>
  <si>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</si>
  <si>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</si>
  <si>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</si>
  <si>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</si>
  <si>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</si>
  <si>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</si>
  <si>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</si>
  <si>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</si>
  <si>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</si>
  <si>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</si>
  <si>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</si>
  <si>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</si>
  <si>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</si>
  <si>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</si>
  <si>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</si>
  <si>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</si>
  <si>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</si>
  <si>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</si>
  <si>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</si>
  <si>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</si>
  <si>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</si>
  <si>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</si>
  <si>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</si>
  <si>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</si>
  <si>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</si>
  <si>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</si>
  <si>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</si>
  <si>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</si>
  <si>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</si>
  <si>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</si>
  <si>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</si>
  <si>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</si>
  <si>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</si>
  <si>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</si>
  <si>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</si>
  <si>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</si>
  <si>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</si>
  <si>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</si>
  <si>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</si>
  <si>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</si>
  <si>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</si>
  <si>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</si>
  <si>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</si>
  <si>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</si>
  <si>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</si>
  <si>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</si>
  <si>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</si>
  <si>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</si>
  <si>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</si>
  <si>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</si>
  <si>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</si>
  <si>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</si>
  <si>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</si>
  <si>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</si>
  <si>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</si>
  <si>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</si>
  <si>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</si>
  <si>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</si>
  <si>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</si>
  <si>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</si>
  <si>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</si>
  <si>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</si>
  <si>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</si>
  <si>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</si>
  <si>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</si>
  <si>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</si>
  <si>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</si>
  <si>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</si>
  <si>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</si>
  <si>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</si>
  <si>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</si>
  <si>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</si>
  <si>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</si>
  <si>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</si>
  <si>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</si>
  <si>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</si>
  <si>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</si>
  <si>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</si>
  <si>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</si>
  <si>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</si>
  <si>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</si>
  <si>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</si>
  <si>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</si>
  <si>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</si>
  <si>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</si>
  <si>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</si>
  <si>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</si>
  <si>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</si>
  <si>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</si>
  <si>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</si>
  <si>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</si>
  <si>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</si>
  <si>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</si>
  <si>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</si>
  <si>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</si>
  <si>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</si>
  <si>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</si>
  <si>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</si>
  <si>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</si>
  <si>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</si>
  <si>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</si>
  <si>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</si>
  <si>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</si>
  <si>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</si>
  <si>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</si>
  <si>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</si>
  <si>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</si>
  <si>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</si>
  <si>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</si>
  <si>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</si>
  <si>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</si>
  <si>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</si>
  <si>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</si>
  <si>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</si>
  <si>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</si>
  <si>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</si>
  <si>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</si>
  <si>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</si>
  <si>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</si>
  <si>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</si>
  <si>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</si>
  <si>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</si>
  <si>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</si>
  <si>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</si>
  <si>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</si>
  <si>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</si>
  <si>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</si>
  <si>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</si>
  <si>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</si>
  <si>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</si>
  <si>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</si>
  <si>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</si>
  <si>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</si>
  <si>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</si>
  <si>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</si>
  <si>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</si>
  <si>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</si>
  <si>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</si>
  <si>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</si>
  <si>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</si>
  <si>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</si>
  <si>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</si>
  <si>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</si>
  <si>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</si>
  <si>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</si>
  <si>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</si>
  <si>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</si>
  <si>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</si>
  <si>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</si>
  <si>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</si>
  <si>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</si>
  <si>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</si>
  <si>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</si>
  <si>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</si>
  <si>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</si>
  <si>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</si>
  <si>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</si>
  <si>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</si>
  <si>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</si>
  <si>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</si>
  <si>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</si>
  <si>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</si>
  <si>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</si>
  <si>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</si>
  <si>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</si>
  <si>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</si>
  <si>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</si>
  <si>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</si>
  <si>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</si>
  <si>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</si>
  <si>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</si>
  <si>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</si>
  <si>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</si>
  <si>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</si>
  <si>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</si>
  <si>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</si>
  <si>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</si>
  <si>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</si>
  <si>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</si>
  <si>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</si>
  <si>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</si>
  <si>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</si>
  <si>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</si>
  <si>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</si>
  <si>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</si>
  <si>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</si>
  <si>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t>３年度</t>
    <rPh sb="1" eb="2">
      <t>ネン</t>
    </rPh>
    <rPh sb="2" eb="3">
      <t>ド</t>
    </rPh>
    <phoneticPr fontId="5"/>
  </si>
  <si>
    <t>令和２年度</t>
    <phoneticPr fontId="5"/>
  </si>
  <si>
    <t>４年度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</si>
  <si>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</si>
  <si>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令和２年度</t>
    <rPh sb="0" eb="2">
      <t>レイワ</t>
    </rPh>
    <rPh sb="3" eb="4">
      <t>ネン</t>
    </rPh>
    <rPh sb="4" eb="5">
      <t>ド</t>
    </rPh>
    <phoneticPr fontId="5"/>
  </si>
  <si>
    <t>４年度</t>
    <rPh sb="1" eb="2">
      <t>ネン</t>
    </rPh>
    <rPh sb="2" eb="3">
      <t>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</si>
  <si>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</si>
  <si>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phoneticPr fontId="5"/>
  </si>
  <si>
    <t>５年度</t>
    <phoneticPr fontId="5"/>
  </si>
  <si>
    <r>
      <t>図データー 令和</t>
    </r>
    <r>
      <rPr>
        <sz val="10.5"/>
        <color rgb="FFFF0000"/>
        <rFont val="ＭＳ 明朝"/>
        <family val="1"/>
        <charset val="128"/>
      </rPr>
      <t>４</t>
    </r>
    <r>
      <rPr>
        <sz val="10.5"/>
        <rFont val="ＭＳ 明朝"/>
        <family val="1"/>
        <charset val="128"/>
      </rPr>
      <t>年度調定額の構成(滞納繰越分を除く)</t>
    </r>
    <rPh sb="6" eb="7">
      <t>レイ</t>
    </rPh>
    <rPh sb="7" eb="8">
      <t>ワ</t>
    </rPh>
    <phoneticPr fontId="3"/>
  </si>
  <si>
    <t>①　令和５年度課税標準額の内訳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</si>
  <si>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t>①　令和５年度地目別評価地積等の構成</t>
    <rPh sb="2" eb="3">
      <t>レイ</t>
    </rPh>
    <rPh sb="3" eb="4">
      <t>ワ</t>
    </rPh>
    <rPh sb="5" eb="7">
      <t>ネンド</t>
    </rPh>
    <phoneticPr fontId="5"/>
  </si>
  <si>
    <t>①　令和５年度用途・構造別評価額及び床面積　　　</t>
    <rPh sb="2" eb="3">
      <t>レイ</t>
    </rPh>
    <rPh sb="3" eb="4">
      <t>ワ</t>
    </rPh>
    <rPh sb="5" eb="6">
      <t>ネン</t>
    </rPh>
    <rPh sb="6" eb="7">
      <t>ド</t>
    </rPh>
    <rPh sb="7" eb="9">
      <t>ヨウト</t>
    </rPh>
    <phoneticPr fontId="9"/>
  </si>
  <si>
    <t>②　令和５年度家屋の増減</t>
    <rPh sb="2" eb="3">
      <t>レイ</t>
    </rPh>
    <rPh sb="3" eb="4">
      <t>ワ</t>
    </rPh>
    <rPh sb="5" eb="6">
      <t>ネン</t>
    </rPh>
    <rPh sb="6" eb="7">
      <t>ド</t>
    </rPh>
    <rPh sb="7" eb="9">
      <t>カオク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</si>
</sst>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19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20" fillId="0" borderId="0" xfId="3" applyFont="1" applyAlignment="1">
      <alignment horizontal="right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178" fontId="4" fillId="2" borderId="0" xfId="1" applyNumberFormat="1" applyFont="1" applyFill="1" applyBorder="1"/>
    <xf numFmtId="177" fontId="8" fillId="0" borderId="0" xfId="6" quotePrefix="1" applyNumberFormat="1" applyFont="1" applyFill="1" applyBorder="1" applyAlignment="1" applyProtection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27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0" fontId="26" fillId="0" borderId="0" xfId="10" applyFont="1"/>
    <xf numFmtId="0" fontId="1" fillId="0" borderId="0" xfId="8" applyFont="1"/>
    <xf numFmtId="0" fontId="26" fillId="0" borderId="0" xfId="3" applyFont="1" applyFill="1" applyBorder="1" applyAlignment="1" applyProtection="1"/>
    <xf numFmtId="0" fontId="30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8" fillId="0" borderId="0" xfId="2" applyFont="1" applyFill="1" applyBorder="1" applyAlignment="1" applyProtection="1"/>
    <xf numFmtId="0" fontId="27" fillId="0" borderId="0" xfId="0" applyFont="1"/>
    <xf numFmtId="0" fontId="26" fillId="0" borderId="0" xfId="2" applyFont="1" applyFill="1" applyBorder="1" applyAlignment="1" applyProtection="1"/>
    <xf numFmtId="0" fontId="28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center"/>
    </xf>
    <xf numFmtId="0" fontId="6" fillId="0" borderId="21" xfId="4" applyFont="1" applyFill="1" applyBorder="1" applyAlignment="1" applyProtection="1">
      <alignment horizontal="distributed"/>
    </xf>
    <xf numFmtId="0" fontId="6" fillId="0" borderId="28" xfId="4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29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20" fillId="0" borderId="0" xfId="9" applyFont="1" applyFill="1" applyBorder="1" applyAlignment="1" applyProtection="1"/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81" fontId="6" fillId="0" borderId="39" xfId="10" applyNumberFormat="1" applyFont="1" applyFill="1" applyBorder="1" applyAlignment="1" applyProtection="1">
      <alignment horizontal="left"/>
    </xf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29" fillId="0" borderId="0" xfId="10" quotePrefix="1" applyFont="1" applyFill="1" applyBorder="1" applyAlignment="1" applyProtection="1"/>
    <xf numFmtId="0" fontId="33" fillId="0" borderId="0" xfId="10" applyFont="1"/>
    <xf numFmtId="0" fontId="33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4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4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0" xfId="8" applyFont="1" applyFill="1"/>
    <xf numFmtId="0" fontId="2" fillId="0" borderId="0" xfId="8" applyFont="1" applyFill="1"/>
    <xf numFmtId="0" fontId="6" fillId="0" borderId="0" xfId="9" applyFont="1" applyFill="1"/>
    <xf numFmtId="0" fontId="1" fillId="0" borderId="0" xfId="8" applyFont="1" applyFill="1"/>
    <xf numFmtId="0" fontId="11" fillId="0" borderId="9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183" fontId="11" fillId="0" borderId="33" xfId="5" applyNumberFormat="1" applyFont="1" applyFill="1" applyBorder="1" applyAlignment="1" applyProtection="1">
      <alignment horizontal="right"/>
    </xf>
    <xf numFmtId="177" fontId="11" fillId="0" borderId="46" xfId="5" quotePrefix="1" applyNumberFormat="1" applyFont="1" applyFill="1" applyBorder="1" applyAlignment="1" applyProtection="1"/>
    <xf numFmtId="0" fontId="11" fillId="0" borderId="8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176" fontId="11" fillId="0" borderId="43" xfId="5" quotePrefix="1" applyNumberFormat="1" applyFont="1" applyFill="1" applyBorder="1" applyAlignment="1" applyProtection="1">
      <alignment horizontal="right"/>
    </xf>
    <xf numFmtId="183" fontId="11" fillId="0" borderId="32" xfId="5" applyNumberFormat="1" applyFont="1" applyFill="1" applyBorder="1" applyAlignment="1" applyProtection="1">
      <alignment horizontal="right"/>
    </xf>
    <xf numFmtId="176" fontId="11" fillId="0" borderId="63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6" fontId="11" fillId="0" borderId="16" xfId="5" quotePrefix="1" applyNumberFormat="1" applyFont="1" applyFill="1" applyBorder="1" applyAlignment="1" applyProtection="1"/>
    <xf numFmtId="0" fontId="11" fillId="0" borderId="12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183" fontId="11" fillId="0" borderId="34" xfId="5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183" fontId="11" fillId="0" borderId="24" xfId="5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6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0" fontId="4" fillId="0" borderId="0" xfId="5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6" applyFont="1" applyFill="1"/>
    <xf numFmtId="0" fontId="6" fillId="0" borderId="0" xfId="6" quotePrefix="1" applyFont="1" applyFill="1" applyBorder="1" applyAlignment="1" applyProtection="1"/>
    <xf numFmtId="0" fontId="20" fillId="0" borderId="0" xfId="6" applyFont="1" applyFill="1" applyAlignment="1">
      <alignment horizontal="left"/>
    </xf>
    <xf numFmtId="0" fontId="6" fillId="0" borderId="7" xfId="6" applyFont="1" applyFill="1" applyBorder="1" applyAlignment="1" applyProtection="1">
      <alignment horizontal="center" vertical="center"/>
    </xf>
    <xf numFmtId="38" fontId="6" fillId="0" borderId="0" xfId="6" applyNumberFormat="1" applyFont="1" applyFill="1"/>
    <xf numFmtId="0" fontId="6" fillId="0" borderId="0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4" fillId="0" borderId="0" xfId="5" applyFont="1" applyFill="1" applyBorder="1"/>
    <xf numFmtId="177" fontId="4" fillId="0" borderId="0" xfId="5" applyNumberFormat="1" applyFont="1" applyFill="1"/>
    <xf numFmtId="180" fontId="15" fillId="0" borderId="0" xfId="5" applyNumberFormat="1" applyFont="1" applyFill="1"/>
    <xf numFmtId="49" fontId="15" fillId="0" borderId="0" xfId="5" applyNumberFormat="1" applyFont="1" applyFill="1"/>
    <xf numFmtId="0" fontId="11" fillId="0" borderId="18" xfId="7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6" fillId="0" borderId="0" xfId="7" applyFont="1" applyFill="1" applyAlignment="1">
      <alignment vertical="center"/>
    </xf>
    <xf numFmtId="0" fontId="11" fillId="0" borderId="17" xfId="7" applyFont="1" applyFill="1" applyBorder="1" applyAlignment="1" applyProtection="1">
      <alignment horizontal="left" vertical="center"/>
    </xf>
    <xf numFmtId="0" fontId="20" fillId="0" borderId="4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45" xfId="7" applyFont="1" applyFill="1" applyBorder="1" applyAlignment="1" applyProtection="1">
      <alignment horizontal="center"/>
    </xf>
    <xf numFmtId="0" fontId="20" fillId="0" borderId="49" xfId="7" applyFont="1" applyFill="1" applyBorder="1" applyAlignment="1" applyProtection="1">
      <alignment horizontal="distributed"/>
    </xf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49" fontId="15" fillId="0" borderId="0" xfId="7" applyNumberFormat="1" applyFont="1" applyFill="1" applyAlignment="1">
      <alignment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32" fillId="0" borderId="44" xfId="8" applyNumberFormat="1" applyFont="1" applyFill="1" applyBorder="1" applyAlignment="1" applyProtection="1">
      <alignment horizontal="distributed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0" fontId="6" fillId="0" borderId="9" xfId="6" applyFont="1" applyFill="1" applyBorder="1" applyAlignment="1" applyProtection="1">
      <alignment horizontal="center" vertical="center"/>
    </xf>
    <xf numFmtId="0" fontId="34" fillId="0" borderId="43" xfId="5" applyFont="1" applyFill="1" applyBorder="1" applyAlignment="1" applyProtection="1"/>
    <xf numFmtId="0" fontId="34" fillId="0" borderId="44" xfId="5" applyFont="1" applyFill="1" applyBorder="1" applyAlignment="1" applyProtection="1">
      <alignment shrinkToFit="1"/>
    </xf>
    <xf numFmtId="0" fontId="34" fillId="0" borderId="44" xfId="5" applyFont="1" applyFill="1" applyBorder="1" applyAlignment="1" applyProtection="1"/>
    <xf numFmtId="0" fontId="34" fillId="0" borderId="11" xfId="5" applyFont="1" applyFill="1" applyBorder="1" applyAlignment="1" applyProtection="1"/>
    <xf numFmtId="0" fontId="34" fillId="0" borderId="45" xfId="5" applyFont="1" applyFill="1" applyBorder="1" applyAlignment="1" applyProtection="1"/>
    <xf numFmtId="0" fontId="0" fillId="0" borderId="0" xfId="3" applyFont="1" applyFill="1" applyBorder="1" applyAlignment="1" applyProtection="1">
      <alignment vertical="center"/>
    </xf>
    <xf numFmtId="0" fontId="0" fillId="0" borderId="0" xfId="3" applyFont="1"/>
    <xf numFmtId="0" fontId="0" fillId="0" borderId="0" xfId="3" applyFont="1" applyAlignment="1">
      <alignment horizontal="center"/>
    </xf>
    <xf numFmtId="0" fontId="0" fillId="0" borderId="0" xfId="3" applyFont="1" applyAlignment="1">
      <alignment horizontal="right"/>
    </xf>
    <xf numFmtId="0" fontId="6" fillId="0" borderId="0" xfId="3" quotePrefix="1" applyFont="1" applyFill="1" applyBorder="1" applyAlignment="1" applyProtection="1">
      <alignment vertical="center"/>
    </xf>
    <xf numFmtId="0" fontId="6" fillId="0" borderId="17" xfId="3" applyFont="1" applyFill="1" applyBorder="1" applyAlignment="1" applyProtection="1">
      <alignment horizontal="center" vertical="center"/>
    </xf>
    <xf numFmtId="0" fontId="6" fillId="0" borderId="22" xfId="3" applyFont="1" applyFill="1" applyBorder="1" applyAlignment="1" applyProtection="1">
      <alignment horizontal="center" vertical="center"/>
    </xf>
    <xf numFmtId="0" fontId="6" fillId="0" borderId="19" xfId="3" applyFont="1" applyFill="1" applyBorder="1" applyAlignment="1" applyProtection="1">
      <alignment horizontal="distributed"/>
    </xf>
    <xf numFmtId="0" fontId="6" fillId="0" borderId="20" xfId="3" applyFont="1" applyFill="1" applyBorder="1" applyAlignment="1" applyProtection="1">
      <alignment horizontal="distributed"/>
    </xf>
    <xf numFmtId="0" fontId="6" fillId="0" borderId="21" xfId="3" applyFont="1" applyFill="1" applyBorder="1" applyAlignment="1" applyProtection="1">
      <alignment horizontal="distributed"/>
    </xf>
    <xf numFmtId="0" fontId="20" fillId="0" borderId="0" xfId="4" quotePrefix="1" applyFont="1" applyFill="1" applyBorder="1" applyAlignment="1" applyProtection="1">
      <alignment horizontal="right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/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177" fontId="6" fillId="0" borderId="16" xfId="4" quotePrefix="1" applyNumberFormat="1" applyFont="1" applyFill="1" applyBorder="1" applyAlignment="1" applyProtection="1"/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176" fontId="6" fillId="0" borderId="0" xfId="4" applyNumberFormat="1" applyFont="1" applyFill="1" applyBorder="1" applyAlignment="1" applyProtection="1">
      <alignment horizontal="left" vertical="center"/>
    </xf>
    <xf numFmtId="176" fontId="20" fillId="0" borderId="0" xfId="4" applyNumberFormat="1" applyFont="1" applyFill="1" applyBorder="1" applyAlignment="1" applyProtection="1">
      <alignment horizontal="right" vertical="center"/>
    </xf>
    <xf numFmtId="0" fontId="6" fillId="0" borderId="0" xfId="3" applyFont="1" applyBorder="1"/>
    <xf numFmtId="177" fontId="6" fillId="0" borderId="23" xfId="3" quotePrefix="1" applyNumberFormat="1" applyFont="1" applyFill="1" applyBorder="1" applyAlignment="1" applyProtection="1"/>
    <xf numFmtId="176" fontId="6" fillId="0" borderId="10" xfId="3" quotePrefix="1" applyNumberFormat="1" applyFont="1" applyFill="1" applyBorder="1" applyAlignment="1" applyProtection="1"/>
    <xf numFmtId="177" fontId="6" fillId="0" borderId="24" xfId="3" quotePrefix="1" applyNumberFormat="1" applyFont="1" applyFill="1" applyBorder="1" applyAlignment="1" applyProtection="1"/>
    <xf numFmtId="177" fontId="6" fillId="0" borderId="22" xfId="3" quotePrefix="1" applyNumberFormat="1" applyFont="1" applyFill="1" applyBorder="1" applyAlignment="1" applyProtection="1"/>
    <xf numFmtId="176" fontId="6" fillId="0" borderId="5" xfId="3" quotePrefix="1" applyNumberFormat="1" applyFont="1" applyFill="1" applyBorder="1" applyAlignment="1" applyProtection="1"/>
    <xf numFmtId="177" fontId="11" fillId="0" borderId="31" xfId="5" quotePrefix="1" applyNumberFormat="1" applyFont="1" applyFill="1" applyBorder="1" applyAlignment="1" applyProtection="1">
      <alignment horizontal="right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/>
    <xf numFmtId="177" fontId="11" fillId="0" borderId="33" xfId="5" quotePrefix="1" applyNumberFormat="1" applyFont="1" applyFill="1" applyBorder="1" applyAlignment="1" applyProtection="1">
      <alignment shrinkToFit="1"/>
    </xf>
    <xf numFmtId="177" fontId="11" fillId="0" borderId="8" xfId="5" quotePrefix="1" applyNumberFormat="1" applyFont="1" applyFill="1" applyBorder="1" applyAlignment="1" applyProtection="1">
      <alignment horizontal="right"/>
    </xf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7" xfId="5" quotePrefix="1" applyNumberFormat="1" applyFont="1" applyFill="1" applyBorder="1" applyAlignment="1" applyProtection="1">
      <alignment horizontal="right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23" xfId="5" quotePrefix="1" applyNumberFormat="1" applyFont="1" applyFill="1" applyBorder="1" applyAlignment="1" applyProtection="1">
      <alignment horizontal="right"/>
    </xf>
    <xf numFmtId="177" fontId="11" fillId="0" borderId="3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/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13" xfId="5" quotePrefix="1" applyNumberFormat="1" applyFont="1" applyFill="1" applyBorder="1" applyAlignment="1" applyProtection="1">
      <alignment horizontal="right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22" xfId="5" quotePrefix="1" applyNumberFormat="1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vertical="center"/>
    </xf>
    <xf numFmtId="3" fontId="6" fillId="0" borderId="31" xfId="7" quotePrefix="1" applyNumberFormat="1" applyFont="1" applyFill="1" applyBorder="1" applyAlignment="1" applyProtection="1"/>
    <xf numFmtId="3" fontId="6" fillId="0" borderId="36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2" xfId="1" quotePrefix="1" applyFont="1" applyFill="1" applyBorder="1" applyAlignment="1" applyProtection="1"/>
    <xf numFmtId="38" fontId="6" fillId="0" borderId="34" xfId="1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8" fontId="6" fillId="0" borderId="33" xfId="1" quotePrefix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6" fillId="0" borderId="30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56" xfId="7" quotePrefix="1" applyNumberFormat="1" applyFont="1" applyFill="1" applyBorder="1" applyAlignment="1" applyProtection="1"/>
    <xf numFmtId="38" fontId="6" fillId="0" borderId="72" xfId="1" quotePrefix="1" applyFont="1" applyFill="1" applyBorder="1" applyAlignment="1" applyProtection="1"/>
    <xf numFmtId="3" fontId="6" fillId="0" borderId="72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0" fontId="6" fillId="0" borderId="34" xfId="7" quotePrefix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64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177" fontId="6" fillId="0" borderId="24" xfId="8" quotePrefix="1" applyNumberFormat="1" applyFont="1" applyFill="1" applyBorder="1" applyAlignment="1" applyProtection="1">
      <alignment vertical="center"/>
    </xf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38" fontId="6" fillId="0" borderId="33" xfId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6" fillId="0" borderId="0" xfId="9" applyFont="1" applyAlignment="1">
      <alignment horizontal="left"/>
    </xf>
    <xf numFmtId="0" fontId="6" fillId="0" borderId="0" xfId="9" applyFont="1" applyAlignment="1">
      <alignment horizont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68" xfId="3" quotePrefix="1" applyFont="1" applyFill="1" applyBorder="1" applyAlignment="1" applyProtection="1">
      <alignment horizontal="left" vertical="center" wrapText="1"/>
    </xf>
    <xf numFmtId="0" fontId="6" fillId="0" borderId="69" xfId="3" quotePrefix="1" applyFont="1" applyFill="1" applyBorder="1" applyAlignment="1" applyProtection="1">
      <alignment horizontal="left" vertical="center" wrapText="1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71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38" fontId="6" fillId="0" borderId="72" xfId="1" applyFont="1" applyFill="1" applyBorder="1" applyAlignment="1">
      <alignment horizontal="right"/>
    </xf>
    <xf numFmtId="38" fontId="6" fillId="0" borderId="53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177" fontId="6" fillId="0" borderId="54" xfId="6" quotePrefix="1" applyNumberFormat="1" applyFont="1" applyFill="1" applyBorder="1" applyAlignment="1" applyProtection="1"/>
    <xf numFmtId="177" fontId="6" fillId="0" borderId="72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72" xfId="5" applyFont="1" applyFill="1" applyBorder="1" applyAlignment="1" applyProtection="1">
      <alignment horizontal="center"/>
    </xf>
    <xf numFmtId="0" fontId="6" fillId="0" borderId="40" xfId="5" applyFont="1" applyFill="1" applyBorder="1" applyAlignment="1" applyProtection="1">
      <alignment horizontal="center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1" fillId="0" borderId="54" xfId="5" applyFont="1" applyFill="1" applyBorder="1" applyAlignment="1" applyProtection="1">
      <alignment horizontal="center" vertical="center"/>
    </xf>
    <xf numFmtId="0" fontId="31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20" fillId="0" borderId="31" xfId="5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/>
    </xf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177" fontId="6" fillId="0" borderId="72" xfId="6" quotePrefix="1" applyNumberFormat="1" applyFont="1" applyFill="1" applyBorder="1" applyAlignment="1" applyProtection="1">
      <alignment horizontal="right"/>
    </xf>
    <xf numFmtId="177" fontId="6" fillId="0" borderId="53" xfId="6" quotePrefix="1" applyNumberFormat="1" applyFont="1" applyFill="1" applyBorder="1" applyAlignment="1" applyProtection="1">
      <alignment horizontal="right"/>
    </xf>
    <xf numFmtId="177" fontId="6" fillId="0" borderId="40" xfId="6" quotePrefix="1" applyNumberFormat="1" applyFont="1" applyFill="1" applyBorder="1" applyAlignment="1" applyProtection="1">
      <alignment horizontal="right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33" xfId="6" applyFont="1" applyFill="1" applyBorder="1" applyAlignment="1" applyProtection="1">
      <alignment horizontal="center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 textRotation="255"/>
    </xf>
    <xf numFmtId="0" fontId="20" fillId="0" borderId="8" xfId="5" applyFont="1" applyFill="1" applyBorder="1" applyAlignment="1" applyProtection="1">
      <alignment horizontal="center" vertical="center" textRotation="255"/>
    </xf>
    <xf numFmtId="0" fontId="20" fillId="0" borderId="17" xfId="5" applyFont="1" applyFill="1" applyBorder="1" applyAlignment="1" applyProtection="1">
      <alignment horizontal="center" vertical="center" textRotation="255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177" fontId="6" fillId="0" borderId="35" xfId="6" quotePrefix="1" applyNumberFormat="1" applyFont="1" applyFill="1" applyBorder="1" applyAlignment="1" applyProtection="1"/>
    <xf numFmtId="0" fontId="6" fillId="0" borderId="72" xfId="6" applyFont="1" applyFill="1" applyBorder="1" applyAlignment="1">
      <alignment horizontal="right"/>
    </xf>
    <xf numFmtId="0" fontId="6" fillId="0" borderId="40" xfId="6" applyFont="1" applyFill="1" applyBorder="1" applyAlignment="1">
      <alignment horizontal="right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  <xf numFmtId="0" fontId="6" fillId="0" borderId="0" xfId="5" applyFont="1" applyFill="1" applyBorder="1" applyAlignment="1" applyProtection="1">
      <alignment horizontal="left" vertical="center"/>
    </xf>
    <xf numFmtId="0" fontId="6" fillId="0" borderId="0" xfId="7" quotePrefix="1" applyFont="1" applyFill="1" applyBorder="1" applyAlignment="1" applyProtection="1">
      <alignment horizontal="left" vertical="center"/>
    </xf>
  </cellXfs>
  <cellStyles count="13">
    <cellStyle name="桁区切り" xfId="1" builtinId="6"/>
    <cellStyle name="標準" xfId="0" builtinId="0"/>
    <cellStyle name="標準_18納税義務者数の年度別比較（試）" xfId="2" xr:uid="{00000000-0005-0000-0000-000002000000}"/>
    <cellStyle name="標準_36固定納税義務者数の年度別比較" xfId="3" xr:uid="{00000000-0005-0000-0000-000003000000}"/>
    <cellStyle name="標準_37固定調定額の年度別比較" xfId="4" xr:uid="{00000000-0005-0000-0000-000004000000}"/>
    <cellStyle name="標準_38土地に関する調" xfId="5" xr:uid="{00000000-0005-0000-0000-000005000000}"/>
    <cellStyle name="標準_39固定地目別課税標準額の年度別比較" xfId="6" xr:uid="{00000000-0005-0000-0000-000006000000}"/>
    <cellStyle name="標準_40家屋に関する調" xfId="7" xr:uid="{00000000-0005-0000-0000-000007000000}"/>
    <cellStyle name="標準_42家屋の増減" xfId="8" xr:uid="{00000000-0005-0000-0000-000008000000}"/>
    <cellStyle name="標準_43償却資産に関する調" xfId="9" xr:uid="{00000000-0005-0000-0000-000009000000}"/>
    <cellStyle name="標準_44交付金に関する調" xfId="10" xr:uid="{00000000-0005-0000-0000-00000A000000}"/>
    <cellStyle name="標準_45都市計画税に関する調" xfId="11" xr:uid="{00000000-0005-0000-0000-00000B000000}"/>
    <cellStyle name="標準_46特別土地保有税に関する調" xfId="12" xr:uid="{00000000-0005-0000-0000-00000C000000}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</a:t>
            </a: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４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14205001269556"/>
          <c:y val="0.21172534167452087"/>
          <c:w val="0.53599014419968938"/>
          <c:h val="0.73184641828325914"/>
        </c:manualLayout>
      </c:layout>
      <c:pie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4.7030906653680468E-2"/>
                  <c:y val="2.2475057500694821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土地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4,636,439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(41.0%)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-1.8218079104220998E-2"/>
                  <c:y val="1.090110481384038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家屋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5,495,220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(48.7%)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80008500577317"/>
                      <c:h val="0.1586827082602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4.9675377750857369E-2"/>
                  <c:y val="3.137973218134985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償却資産</a:t>
                    </a:r>
                  </a:p>
                  <a:p>
                    <a:pPr algn="ctr">
                      <a:defRPr sz="1050"/>
                    </a:pP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1,167,271</a:t>
                    </a: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/>
                    </a:pP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　</a:t>
                    </a: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(10.3%)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6288362296669"/>
                      <c:h val="0.160899332994371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4636439100</c:v>
                </c:pt>
                <c:pt idx="1">
                  <c:v>5495220000</c:v>
                </c:pt>
                <c:pt idx="2">
                  <c:v>1167270700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06096"/>
        <c:axId val="3359078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40312"/>
        <c:axId val="337440696"/>
      </c:lineChart>
      <c:catAx>
        <c:axId val="3362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0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07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206096"/>
        <c:crosses val="autoZero"/>
        <c:crossBetween val="between"/>
      </c:valAx>
      <c:catAx>
        <c:axId val="337440312"/>
        <c:scaling>
          <c:orientation val="minMax"/>
        </c:scaling>
        <c:delete val="1"/>
        <c:axPos val="b"/>
        <c:majorTickMark val="out"/>
        <c:minorTickMark val="none"/>
        <c:tickLblPos val="none"/>
        <c:crossAx val="337440696"/>
        <c:crosses val="autoZero"/>
        <c:auto val="0"/>
        <c:lblAlgn val="ctr"/>
        <c:lblOffset val="100"/>
        <c:noMultiLvlLbl val="0"/>
      </c:catAx>
      <c:valAx>
        <c:axId val="337440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4403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65555</xdr:colOff>
      <xdr:row>22</xdr:row>
      <xdr:rowOff>154641</xdr:rowOff>
    </xdr:from>
    <xdr:to>
      <xdr:col>6</xdr:col>
      <xdr:colOff>581025</xdr:colOff>
      <xdr:row>45</xdr:row>
      <xdr:rowOff>104775</xdr:rowOff>
    </xdr:to>
    <xdr:graphicFrame macro="">
      <xdr:nvGraphicFramePr>
        <xdr:cNvPr id="961898" name="グラフ 14">
          <a:extLst>
            <a:ext uri="{FF2B5EF4-FFF2-40B4-BE49-F238E27FC236}">
              <a16:creationId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6"/>
  <sheetViews>
    <sheetView tabSelected="1" view="pageBreakPreview" zoomScale="85" zoomScaleNormal="85" zoomScaleSheetLayoutView="85" workbookViewId="0">
      <selection activeCell="N16" sqref="N16"/>
    </sheetView>
  </sheetViews>
  <sheetFormatPr defaultColWidth="8" defaultRowHeight="14.4" x14ac:dyDescent="0.2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5">
      <c r="A1" s="383" t="s">
        <v>218</v>
      </c>
      <c r="B1" s="384"/>
      <c r="C1" s="384"/>
      <c r="D1" s="384"/>
      <c r="E1" s="384"/>
      <c r="F1" s="384"/>
      <c r="G1" s="384"/>
    </row>
    <row r="2" spans="1:9" ht="21" customHeight="1" x14ac:dyDescent="0.2">
      <c r="A2" s="32"/>
      <c r="B2" s="32"/>
      <c r="C2" s="32"/>
      <c r="D2" s="32"/>
      <c r="E2" s="32"/>
      <c r="F2" s="32"/>
      <c r="G2" s="32"/>
    </row>
    <row r="3" spans="1:9" ht="18" customHeight="1" x14ac:dyDescent="0.2">
      <c r="A3" s="10" t="s">
        <v>95</v>
      </c>
      <c r="B3" s="32"/>
      <c r="C3" s="32"/>
      <c r="D3" s="32"/>
      <c r="E3" s="32"/>
      <c r="F3" s="32"/>
      <c r="G3" s="32"/>
    </row>
    <row r="4" spans="1:9" ht="18" customHeight="1" x14ac:dyDescent="0.2">
      <c r="A4" s="10"/>
      <c r="B4" s="32"/>
      <c r="C4" s="32"/>
      <c r="D4" s="32"/>
      <c r="E4" s="32"/>
      <c r="F4" s="32"/>
      <c r="G4" s="32"/>
    </row>
    <row r="5" spans="1:9" s="30" customFormat="1" x14ac:dyDescent="0.2">
      <c r="A5" s="248" t="s">
        <v>208</v>
      </c>
      <c r="B5" s="249"/>
      <c r="C5" s="249"/>
      <c r="D5" s="249"/>
      <c r="E5" s="249"/>
      <c r="F5" s="250"/>
      <c r="G5" s="251"/>
      <c r="H5" s="29"/>
    </row>
    <row r="6" spans="1:9" s="32" customFormat="1" ht="13.2" x14ac:dyDescent="0.2">
      <c r="A6" s="252"/>
      <c r="B6" s="2"/>
      <c r="C6" s="2"/>
      <c r="D6" s="2"/>
      <c r="E6" s="2"/>
      <c r="F6" s="21"/>
      <c r="G6" s="31" t="s">
        <v>57</v>
      </c>
      <c r="H6" s="2"/>
    </row>
    <row r="7" spans="1:9" ht="23.25" customHeight="1" x14ac:dyDescent="0.2">
      <c r="A7" s="385" t="s">
        <v>94</v>
      </c>
      <c r="B7" s="387" t="s">
        <v>219</v>
      </c>
      <c r="C7" s="388"/>
      <c r="D7" s="379" t="s">
        <v>215</v>
      </c>
      <c r="E7" s="380"/>
      <c r="F7" s="379" t="s">
        <v>220</v>
      </c>
      <c r="G7" s="380"/>
      <c r="H7" s="3"/>
    </row>
    <row r="8" spans="1:9" ht="23.25" customHeight="1" x14ac:dyDescent="0.2">
      <c r="A8" s="386"/>
      <c r="B8" s="253" t="s">
        <v>81</v>
      </c>
      <c r="C8" s="103" t="s">
        <v>147</v>
      </c>
      <c r="D8" s="254" t="s">
        <v>81</v>
      </c>
      <c r="E8" s="103" t="s">
        <v>147</v>
      </c>
      <c r="F8" s="254" t="s">
        <v>81</v>
      </c>
      <c r="G8" s="103" t="s">
        <v>147</v>
      </c>
      <c r="H8" s="3"/>
    </row>
    <row r="9" spans="1:9" ht="23.25" customHeight="1" x14ac:dyDescent="0.2">
      <c r="A9" s="255" t="s">
        <v>1</v>
      </c>
      <c r="B9" s="271">
        <v>65841</v>
      </c>
      <c r="C9" s="272">
        <v>99.9</v>
      </c>
      <c r="D9" s="271">
        <v>66045</v>
      </c>
      <c r="E9" s="272">
        <f>ROUND(D9/B9*100,1)</f>
        <v>100.3</v>
      </c>
      <c r="F9" s="271">
        <v>66280</v>
      </c>
      <c r="G9" s="272">
        <f>ROUND(F9/D9*100,1)</f>
        <v>100.4</v>
      </c>
      <c r="H9" s="84"/>
    </row>
    <row r="10" spans="1:9" ht="23.25" customHeight="1" x14ac:dyDescent="0.2">
      <c r="A10" s="256" t="s">
        <v>2</v>
      </c>
      <c r="B10" s="273">
        <v>72026</v>
      </c>
      <c r="C10" s="272">
        <v>99.9</v>
      </c>
      <c r="D10" s="273">
        <v>72051</v>
      </c>
      <c r="E10" s="272">
        <f>ROUND(D10/B10*100,1)</f>
        <v>100</v>
      </c>
      <c r="F10" s="273">
        <v>72741</v>
      </c>
      <c r="G10" s="272">
        <f>ROUND(F10/D10*100,1)</f>
        <v>101</v>
      </c>
      <c r="H10" s="84"/>
    </row>
    <row r="11" spans="1:9" ht="23.25" customHeight="1" x14ac:dyDescent="0.2">
      <c r="A11" s="257" t="s">
        <v>3</v>
      </c>
      <c r="B11" s="274">
        <v>1417</v>
      </c>
      <c r="C11" s="275">
        <v>103.9</v>
      </c>
      <c r="D11" s="274">
        <v>1336</v>
      </c>
      <c r="E11" s="275">
        <f>ROUND(D11/B11*100,1)</f>
        <v>94.3</v>
      </c>
      <c r="F11" s="274">
        <v>1498</v>
      </c>
      <c r="G11" s="275">
        <f>ROUND(F11/D11*100,1)</f>
        <v>112.1</v>
      </c>
      <c r="H11" s="84"/>
    </row>
    <row r="12" spans="1:9" x14ac:dyDescent="0.2">
      <c r="A12" s="2"/>
      <c r="B12" s="2"/>
      <c r="C12" s="2"/>
      <c r="D12" s="2"/>
      <c r="E12" s="2"/>
      <c r="F12" s="2"/>
      <c r="G12" s="26"/>
      <c r="H12" s="2"/>
    </row>
    <row r="13" spans="1:9" x14ac:dyDescent="0.2">
      <c r="A13" s="2"/>
      <c r="B13" s="2"/>
      <c r="C13" s="2"/>
      <c r="D13" s="2"/>
      <c r="E13" s="2"/>
      <c r="F13" s="2"/>
      <c r="G13" s="2"/>
      <c r="H13" s="2"/>
    </row>
    <row r="14" spans="1:9" x14ac:dyDescent="0.2">
      <c r="A14" s="162" t="s">
        <v>209</v>
      </c>
      <c r="B14" s="98"/>
      <c r="C14" s="98"/>
      <c r="D14" s="98"/>
      <c r="E14" s="98"/>
      <c r="F14" s="99"/>
      <c r="G14" s="258"/>
      <c r="H14" s="84"/>
      <c r="I14" s="85"/>
    </row>
    <row r="15" spans="1:9" s="32" customFormat="1" ht="13.2" x14ac:dyDescent="0.2">
      <c r="A15" s="100"/>
      <c r="B15" s="98"/>
      <c r="C15" s="98"/>
      <c r="D15" s="98"/>
      <c r="E15" s="98"/>
      <c r="F15" s="99"/>
      <c r="G15" s="101" t="s">
        <v>55</v>
      </c>
      <c r="H15" s="84"/>
      <c r="I15" s="85"/>
    </row>
    <row r="16" spans="1:9" ht="23.25" customHeight="1" x14ac:dyDescent="0.2">
      <c r="A16" s="381" t="s">
        <v>98</v>
      </c>
      <c r="B16" s="387" t="s">
        <v>219</v>
      </c>
      <c r="C16" s="388"/>
      <c r="D16" s="379" t="s">
        <v>215</v>
      </c>
      <c r="E16" s="380"/>
      <c r="F16" s="379" t="s">
        <v>220</v>
      </c>
      <c r="G16" s="380"/>
      <c r="H16" s="84"/>
      <c r="I16" s="85"/>
    </row>
    <row r="17" spans="1:9" ht="23.25" customHeight="1" x14ac:dyDescent="0.2">
      <c r="A17" s="382"/>
      <c r="B17" s="102" t="s">
        <v>5</v>
      </c>
      <c r="C17" s="103" t="s">
        <v>147</v>
      </c>
      <c r="D17" s="104" t="s">
        <v>5</v>
      </c>
      <c r="E17" s="103" t="s">
        <v>147</v>
      </c>
      <c r="F17" s="104" t="s">
        <v>5</v>
      </c>
      <c r="G17" s="103" t="s">
        <v>147</v>
      </c>
      <c r="H17" s="86"/>
      <c r="I17" s="85"/>
    </row>
    <row r="18" spans="1:9" ht="23.25" customHeight="1" x14ac:dyDescent="0.2">
      <c r="A18" s="105" t="s">
        <v>6</v>
      </c>
      <c r="B18" s="259">
        <v>4701151</v>
      </c>
      <c r="C18" s="260">
        <v>100.1</v>
      </c>
      <c r="D18" s="259">
        <v>4656550</v>
      </c>
      <c r="E18" s="260">
        <f>ROUND(D18/B18*100,1)</f>
        <v>99.1</v>
      </c>
      <c r="F18" s="259">
        <v>4636439</v>
      </c>
      <c r="G18" s="260">
        <f>ROUND(F18/D18*100,1)</f>
        <v>99.6</v>
      </c>
      <c r="H18" s="86"/>
      <c r="I18" s="85"/>
    </row>
    <row r="19" spans="1:9" ht="23.25" customHeight="1" x14ac:dyDescent="0.2">
      <c r="A19" s="106" t="s">
        <v>7</v>
      </c>
      <c r="B19" s="261">
        <v>5354573</v>
      </c>
      <c r="C19" s="260">
        <v>102</v>
      </c>
      <c r="D19" s="261">
        <v>5277398</v>
      </c>
      <c r="E19" s="260">
        <f>ROUND(D19/B19*100,1)</f>
        <v>98.6</v>
      </c>
      <c r="F19" s="261">
        <v>5495220</v>
      </c>
      <c r="G19" s="260">
        <f>ROUND(F19/D19*100,1)</f>
        <v>104.1</v>
      </c>
      <c r="H19" s="84"/>
      <c r="I19" s="85"/>
    </row>
    <row r="20" spans="1:9" ht="23.25" customHeight="1" x14ac:dyDescent="0.2">
      <c r="A20" s="107" t="s">
        <v>150</v>
      </c>
      <c r="B20" s="262">
        <f>SUM(B18:B19)</f>
        <v>10055724</v>
      </c>
      <c r="C20" s="260">
        <v>101.1</v>
      </c>
      <c r="D20" s="262">
        <f>SUM(D18:D19)</f>
        <v>9933948</v>
      </c>
      <c r="E20" s="260">
        <f>ROUND(D20/B20*100,1)</f>
        <v>98.8</v>
      </c>
      <c r="F20" s="262">
        <f>SUM(F18:F19)</f>
        <v>10131659</v>
      </c>
      <c r="G20" s="260">
        <f>ROUND(F20/D20*100,1)</f>
        <v>102</v>
      </c>
      <c r="H20" s="84"/>
      <c r="I20" s="85"/>
    </row>
    <row r="21" spans="1:9" ht="23.25" customHeight="1" x14ac:dyDescent="0.2">
      <c r="A21" s="108" t="s">
        <v>8</v>
      </c>
      <c r="B21" s="263">
        <v>1085639</v>
      </c>
      <c r="C21" s="264">
        <v>102.6</v>
      </c>
      <c r="D21" s="263">
        <v>1092176</v>
      </c>
      <c r="E21" s="264">
        <f>ROUND(D21/B21*100,1)</f>
        <v>100.6</v>
      </c>
      <c r="F21" s="263">
        <v>1167271</v>
      </c>
      <c r="G21" s="264">
        <f>ROUND(F21/D21*100,1)</f>
        <v>106.9</v>
      </c>
      <c r="H21" s="84"/>
      <c r="I21" s="85"/>
    </row>
    <row r="22" spans="1:9" ht="23.25" customHeight="1" x14ac:dyDescent="0.2">
      <c r="A22" s="109" t="s">
        <v>160</v>
      </c>
      <c r="B22" s="265">
        <f>SUM(B20:B21)</f>
        <v>11141363</v>
      </c>
      <c r="C22" s="264">
        <v>101.2</v>
      </c>
      <c r="D22" s="265">
        <f>D21+D20</f>
        <v>11026124</v>
      </c>
      <c r="E22" s="264">
        <f>ROUND(D22/B22*100,1)</f>
        <v>99</v>
      </c>
      <c r="F22" s="265">
        <f>F21+F20</f>
        <v>11298930</v>
      </c>
      <c r="G22" s="264">
        <f>ROUND(F22/D22*100,1)</f>
        <v>102.5</v>
      </c>
      <c r="H22" s="84"/>
      <c r="I22" s="85"/>
    </row>
    <row r="23" spans="1:9" x14ac:dyDescent="0.2">
      <c r="A23" s="87"/>
      <c r="B23" s="266"/>
      <c r="C23" s="267"/>
      <c r="D23" s="266"/>
      <c r="E23" s="268"/>
      <c r="F23" s="266"/>
      <c r="G23" s="269"/>
      <c r="H23" s="84"/>
      <c r="I23" s="85"/>
    </row>
    <row r="24" spans="1:9" x14ac:dyDescent="0.2">
      <c r="A24" s="84"/>
      <c r="B24" s="270"/>
      <c r="C24" s="270"/>
      <c r="D24" s="270"/>
      <c r="E24" s="270"/>
      <c r="F24" s="270"/>
      <c r="G24" s="270"/>
      <c r="H24" s="84"/>
      <c r="I24" s="85"/>
    </row>
    <row r="25" spans="1:9" x14ac:dyDescent="0.2">
      <c r="A25" s="86"/>
      <c r="B25" s="270"/>
      <c r="C25" s="270"/>
      <c r="D25" s="270"/>
      <c r="E25" s="270"/>
      <c r="F25" s="270"/>
      <c r="G25" s="270"/>
      <c r="H25" s="84"/>
      <c r="I25" s="85"/>
    </row>
    <row r="26" spans="1:9" x14ac:dyDescent="0.2">
      <c r="A26" s="84"/>
      <c r="B26" s="270"/>
      <c r="C26" s="270"/>
      <c r="D26" s="270"/>
      <c r="E26" s="270"/>
      <c r="F26" s="270"/>
      <c r="G26" s="270"/>
      <c r="H26" s="84"/>
      <c r="I26" s="85"/>
    </row>
    <row r="27" spans="1:9" x14ac:dyDescent="0.2">
      <c r="A27" s="84"/>
      <c r="B27" s="270"/>
      <c r="C27" s="270"/>
      <c r="D27" s="270"/>
      <c r="E27" s="270"/>
      <c r="F27" s="270"/>
      <c r="G27" s="270"/>
      <c r="H27" s="84"/>
      <c r="I27" s="85"/>
    </row>
    <row r="28" spans="1:9" x14ac:dyDescent="0.2">
      <c r="A28" s="84"/>
      <c r="B28" s="270"/>
      <c r="C28" s="270"/>
      <c r="D28" s="270"/>
      <c r="E28" s="270"/>
      <c r="F28" s="270"/>
      <c r="G28" s="270"/>
      <c r="H28" s="84"/>
      <c r="I28" s="85"/>
    </row>
    <row r="29" spans="1:9" x14ac:dyDescent="0.2">
      <c r="A29" s="84"/>
      <c r="B29" s="270"/>
      <c r="C29" s="270"/>
      <c r="D29" s="270"/>
      <c r="E29" s="270"/>
      <c r="F29" s="270"/>
      <c r="G29" s="270"/>
      <c r="H29" s="84"/>
      <c r="I29" s="85"/>
    </row>
    <row r="30" spans="1:9" x14ac:dyDescent="0.2">
      <c r="A30" s="86"/>
      <c r="B30" s="270"/>
      <c r="C30" s="270"/>
      <c r="D30" s="270"/>
      <c r="E30" s="270"/>
      <c r="F30" s="270"/>
      <c r="G30" s="270"/>
      <c r="H30" s="84"/>
      <c r="I30" s="85"/>
    </row>
    <row r="31" spans="1:9" x14ac:dyDescent="0.2">
      <c r="A31" s="84"/>
      <c r="B31" s="270"/>
      <c r="C31" s="270"/>
      <c r="D31" s="270"/>
      <c r="E31" s="270"/>
      <c r="F31" s="270"/>
      <c r="G31" s="270"/>
      <c r="H31" s="84"/>
      <c r="I31" s="85"/>
    </row>
    <row r="32" spans="1:9" x14ac:dyDescent="0.2">
      <c r="A32" s="84"/>
      <c r="B32" s="270"/>
      <c r="C32" s="270"/>
      <c r="D32" s="270"/>
      <c r="E32" s="270"/>
      <c r="F32" s="270"/>
      <c r="G32" s="270"/>
      <c r="H32" s="84"/>
      <c r="I32" s="85"/>
    </row>
    <row r="33" spans="1:9" x14ac:dyDescent="0.2">
      <c r="A33" s="84"/>
      <c r="B33" s="270"/>
      <c r="C33" s="270"/>
      <c r="D33" s="270"/>
      <c r="E33" s="270"/>
      <c r="F33" s="270"/>
      <c r="G33" s="270"/>
      <c r="H33" s="84"/>
      <c r="I33" s="85"/>
    </row>
    <row r="34" spans="1:9" x14ac:dyDescent="0.2">
      <c r="A34" s="84"/>
      <c r="B34" s="270"/>
      <c r="C34" s="270"/>
      <c r="D34" s="270"/>
      <c r="E34" s="270"/>
      <c r="F34" s="270"/>
      <c r="G34" s="270"/>
      <c r="H34" s="84"/>
      <c r="I34" s="85"/>
    </row>
    <row r="35" spans="1:9" x14ac:dyDescent="0.2">
      <c r="A35" s="86"/>
      <c r="B35" s="88"/>
      <c r="C35" s="88"/>
      <c r="D35" s="88"/>
      <c r="E35" s="88"/>
      <c r="F35" s="88"/>
      <c r="G35" s="88"/>
      <c r="H35" s="84"/>
      <c r="I35" s="85"/>
    </row>
    <row r="36" spans="1:9" x14ac:dyDescent="0.2">
      <c r="A36" s="84"/>
      <c r="B36" s="88"/>
      <c r="C36" s="88"/>
      <c r="D36" s="88"/>
      <c r="E36" s="88"/>
      <c r="F36" s="88"/>
      <c r="G36" s="88"/>
      <c r="H36" s="84"/>
      <c r="I36" s="85"/>
    </row>
    <row r="37" spans="1:9" x14ac:dyDescent="0.2">
      <c r="A37" s="84"/>
      <c r="B37" s="88"/>
      <c r="C37" s="88"/>
      <c r="D37" s="88"/>
      <c r="E37" s="88"/>
      <c r="F37" s="88"/>
      <c r="G37" s="88"/>
      <c r="H37" s="84"/>
      <c r="I37" s="85"/>
    </row>
    <row r="38" spans="1:9" x14ac:dyDescent="0.2">
      <c r="A38" s="84"/>
      <c r="B38" s="88"/>
      <c r="C38" s="88"/>
      <c r="D38" s="88"/>
      <c r="E38" s="88"/>
      <c r="F38" s="88"/>
      <c r="G38" s="88"/>
      <c r="H38" s="84"/>
      <c r="I38" s="85"/>
    </row>
    <row r="39" spans="1:9" x14ac:dyDescent="0.2">
      <c r="A39" s="84"/>
      <c r="B39" s="88"/>
      <c r="C39" s="88"/>
      <c r="D39" s="88"/>
      <c r="E39" s="88"/>
      <c r="F39" s="88"/>
      <c r="G39" s="88"/>
      <c r="H39" s="84"/>
      <c r="I39" s="85"/>
    </row>
    <row r="40" spans="1:9" x14ac:dyDescent="0.2">
      <c r="A40" s="89"/>
      <c r="B40" s="88"/>
      <c r="C40" s="88"/>
      <c r="D40" s="88"/>
      <c r="E40" s="88"/>
      <c r="F40" s="88"/>
      <c r="G40" s="88"/>
      <c r="H40" s="84"/>
      <c r="I40" s="85"/>
    </row>
    <row r="41" spans="1:9" x14ac:dyDescent="0.2">
      <c r="A41" s="84"/>
      <c r="B41" s="88"/>
      <c r="C41" s="88"/>
      <c r="D41" s="88"/>
      <c r="E41" s="88"/>
      <c r="F41" s="88"/>
      <c r="G41" s="88"/>
      <c r="H41" s="84"/>
      <c r="I41" s="85"/>
    </row>
    <row r="42" spans="1:9" x14ac:dyDescent="0.2">
      <c r="A42" s="84"/>
      <c r="B42" s="88"/>
      <c r="C42" s="88"/>
      <c r="D42" s="88"/>
      <c r="E42" s="88"/>
      <c r="F42" s="88"/>
      <c r="G42" s="88"/>
      <c r="H42" s="84"/>
      <c r="I42" s="85"/>
    </row>
    <row r="43" spans="1:9" x14ac:dyDescent="0.2">
      <c r="A43" s="84"/>
      <c r="B43" s="88"/>
      <c r="C43" s="88"/>
      <c r="D43" s="88"/>
      <c r="E43" s="88"/>
      <c r="F43" s="88"/>
      <c r="G43" s="88"/>
      <c r="H43" s="84"/>
      <c r="I43" s="85"/>
    </row>
    <row r="44" spans="1:9" x14ac:dyDescent="0.2">
      <c r="A44" s="84"/>
      <c r="B44" s="88"/>
      <c r="C44" s="88"/>
      <c r="D44" s="88"/>
      <c r="E44" s="88"/>
      <c r="F44" s="88"/>
      <c r="G44" s="88"/>
      <c r="H44" s="84"/>
      <c r="I44" s="85"/>
    </row>
    <row r="45" spans="1:9" x14ac:dyDescent="0.2">
      <c r="A45" s="89"/>
      <c r="B45" s="88"/>
      <c r="C45" s="88"/>
      <c r="D45" s="88"/>
      <c r="E45" s="88"/>
      <c r="F45" s="88"/>
      <c r="G45" s="88"/>
      <c r="H45" s="84"/>
      <c r="I45" s="85"/>
    </row>
    <row r="46" spans="1:9" x14ac:dyDescent="0.2">
      <c r="A46" s="84"/>
      <c r="B46" s="88"/>
      <c r="C46" s="88"/>
      <c r="D46" s="88"/>
      <c r="E46" s="88"/>
      <c r="F46" s="88"/>
      <c r="G46" s="88"/>
      <c r="H46" s="84"/>
      <c r="I46" s="85"/>
    </row>
    <row r="47" spans="1:9" x14ac:dyDescent="0.2">
      <c r="A47" s="84"/>
      <c r="B47" s="88"/>
      <c r="C47" s="88"/>
      <c r="D47" s="88"/>
      <c r="E47" s="88"/>
      <c r="F47" s="88"/>
      <c r="G47" s="88"/>
      <c r="H47" s="84"/>
      <c r="I47" s="85"/>
    </row>
    <row r="48" spans="1:9" x14ac:dyDescent="0.2">
      <c r="A48" s="84"/>
      <c r="B48" s="88"/>
      <c r="C48" s="88"/>
      <c r="D48" s="88"/>
      <c r="E48" s="88"/>
      <c r="F48" s="88"/>
      <c r="G48" s="88"/>
      <c r="H48" s="84"/>
      <c r="I48" s="85"/>
    </row>
    <row r="49" spans="1:9" x14ac:dyDescent="0.2">
      <c r="A49" s="90"/>
      <c r="B49" s="90"/>
      <c r="C49" s="90"/>
      <c r="D49" s="90"/>
      <c r="E49" s="90"/>
      <c r="F49" s="90"/>
      <c r="G49" s="90"/>
      <c r="H49" s="90"/>
      <c r="I49" s="85"/>
    </row>
    <row r="50" spans="1:9" x14ac:dyDescent="0.2">
      <c r="A50" s="85"/>
      <c r="B50" s="91"/>
      <c r="C50" s="92"/>
      <c r="D50" s="93"/>
      <c r="E50" s="92"/>
      <c r="F50" s="92"/>
      <c r="G50" s="92"/>
      <c r="H50" s="92"/>
      <c r="I50" s="92"/>
    </row>
    <row r="51" spans="1:9" x14ac:dyDescent="0.2">
      <c r="A51" s="85"/>
      <c r="B51" s="94"/>
      <c r="C51" s="92"/>
      <c r="D51" s="95"/>
      <c r="E51" s="92"/>
      <c r="F51" s="92"/>
      <c r="G51" s="92"/>
      <c r="H51" s="92"/>
      <c r="I51" s="92"/>
    </row>
    <row r="52" spans="1:9" x14ac:dyDescent="0.2">
      <c r="A52" s="85"/>
      <c r="B52" s="94"/>
      <c r="C52" s="92"/>
      <c r="D52" s="95"/>
      <c r="E52" s="92"/>
      <c r="F52" s="92"/>
      <c r="G52" s="92"/>
      <c r="H52" s="92"/>
      <c r="I52" s="92"/>
    </row>
    <row r="53" spans="1:9" x14ac:dyDescent="0.2">
      <c r="A53" s="85"/>
      <c r="B53" s="92"/>
      <c r="C53" s="92"/>
      <c r="D53" s="92"/>
      <c r="E53" s="92"/>
      <c r="F53" s="92"/>
      <c r="G53" s="92"/>
      <c r="H53" s="92"/>
      <c r="I53" s="92"/>
    </row>
    <row r="54" spans="1:9" x14ac:dyDescent="0.2">
      <c r="A54" s="85"/>
      <c r="B54" s="92"/>
      <c r="C54" s="92"/>
      <c r="D54" s="92"/>
      <c r="E54" s="92"/>
      <c r="F54" s="92"/>
      <c r="G54" s="92"/>
      <c r="H54" s="92"/>
      <c r="I54" s="92"/>
    </row>
    <row r="55" spans="1:9" x14ac:dyDescent="0.2">
      <c r="A55" s="85"/>
      <c r="B55" s="92"/>
      <c r="C55" s="92"/>
      <c r="D55" s="92"/>
      <c r="E55" s="92"/>
      <c r="F55" s="92"/>
      <c r="G55" s="92"/>
      <c r="H55" s="92"/>
      <c r="I55" s="92"/>
    </row>
    <row r="56" spans="1:9" x14ac:dyDescent="0.2">
      <c r="A56" s="85"/>
      <c r="B56" s="92"/>
      <c r="C56" s="92"/>
      <c r="D56" s="92"/>
      <c r="E56" s="92"/>
      <c r="F56" s="92"/>
      <c r="G56" s="92"/>
      <c r="H56" s="92"/>
      <c r="I56" s="92"/>
    </row>
    <row r="57" spans="1:9" x14ac:dyDescent="0.2">
      <c r="A57" s="85"/>
      <c r="B57" s="92"/>
      <c r="C57" s="92"/>
      <c r="D57" s="92"/>
      <c r="E57" s="92"/>
      <c r="F57" s="92"/>
      <c r="G57" s="92"/>
      <c r="H57" s="92"/>
      <c r="I57" s="92"/>
    </row>
    <row r="58" spans="1:9" x14ac:dyDescent="0.2">
      <c r="A58" s="85"/>
      <c r="B58" s="92"/>
      <c r="C58" s="92"/>
      <c r="D58" s="92"/>
      <c r="E58" s="92"/>
      <c r="F58" s="92"/>
      <c r="G58" s="92"/>
      <c r="H58" s="92"/>
      <c r="I58" s="92"/>
    </row>
    <row r="59" spans="1:9" x14ac:dyDescent="0.2">
      <c r="B59"/>
      <c r="C59"/>
      <c r="D59"/>
      <c r="E59"/>
      <c r="F59"/>
      <c r="G59"/>
      <c r="H59"/>
      <c r="I59"/>
    </row>
    <row r="60" spans="1:9" x14ac:dyDescent="0.2">
      <c r="B60"/>
      <c r="C60"/>
      <c r="D60"/>
      <c r="E60"/>
      <c r="F60"/>
      <c r="G60"/>
      <c r="H60"/>
      <c r="I60"/>
    </row>
    <row r="61" spans="1:9" x14ac:dyDescent="0.2">
      <c r="B61"/>
      <c r="C61"/>
      <c r="D61"/>
      <c r="E61"/>
      <c r="F61"/>
      <c r="G61"/>
      <c r="H61"/>
      <c r="I61"/>
    </row>
    <row r="62" spans="1:9" x14ac:dyDescent="0.2">
      <c r="B62"/>
      <c r="C62"/>
      <c r="D62"/>
      <c r="E62"/>
      <c r="F62"/>
      <c r="G62"/>
      <c r="H62"/>
      <c r="I62"/>
    </row>
    <row r="63" spans="1:9" x14ac:dyDescent="0.2">
      <c r="B63"/>
      <c r="C63"/>
      <c r="D63"/>
      <c r="E63"/>
      <c r="F63"/>
      <c r="G63"/>
      <c r="H63"/>
      <c r="I63"/>
    </row>
    <row r="64" spans="1:9" x14ac:dyDescent="0.2">
      <c r="B64"/>
      <c r="C64"/>
      <c r="D64"/>
      <c r="E64"/>
      <c r="F64"/>
      <c r="G64"/>
      <c r="H64"/>
      <c r="I64"/>
    </row>
    <row r="65" spans="2:9" x14ac:dyDescent="0.2">
      <c r="B65"/>
      <c r="C65"/>
      <c r="D65"/>
      <c r="E65"/>
      <c r="F65"/>
      <c r="G65"/>
      <c r="H65"/>
      <c r="I65"/>
    </row>
    <row r="66" spans="2:9" x14ac:dyDescent="0.2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ignoredErrors>
    <ignoredError sqref="E22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49"/>
  <sheetViews>
    <sheetView view="pageBreakPreview" zoomScale="110" zoomScaleNormal="115" zoomScaleSheetLayoutView="110" workbookViewId="0">
      <selection activeCell="D6" sqref="D6"/>
    </sheetView>
  </sheetViews>
  <sheetFormatPr defaultColWidth="8" defaultRowHeight="13.2" x14ac:dyDescent="0.2"/>
  <cols>
    <col min="1" max="1" width="2.5" style="12" customWidth="1"/>
    <col min="2" max="2" width="14.19921875" style="12" customWidth="1"/>
    <col min="3" max="3" width="6.8984375" style="12" customWidth="1"/>
    <col min="4" max="4" width="9.69921875" style="12" customWidth="1"/>
    <col min="5" max="5" width="5.69921875" style="12" customWidth="1"/>
    <col min="6" max="6" width="6" style="12" customWidth="1"/>
    <col min="7" max="7" width="9.5" style="12" customWidth="1"/>
    <col min="8" max="8" width="13.5" style="12" customWidth="1"/>
    <col min="9" max="9" width="7.09765625" style="12" customWidth="1"/>
    <col min="10" max="10" width="6.5" style="12" customWidth="1"/>
    <col min="11" max="11" width="7.19921875" style="12" customWidth="1"/>
    <col min="12" max="12" width="8.5" style="12" customWidth="1"/>
    <col min="13" max="13" width="8" style="12"/>
    <col min="14" max="14" width="10.19921875" style="12" bestFit="1" customWidth="1"/>
    <col min="15" max="16384" width="8" style="12"/>
  </cols>
  <sheetData>
    <row r="1" spans="1:12" ht="20.25" customHeight="1" x14ac:dyDescent="0.2">
      <c r="A1" s="33" t="s">
        <v>210</v>
      </c>
      <c r="B1" s="2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75" customHeight="1" x14ac:dyDescent="0.2">
      <c r="A2" s="4"/>
      <c r="B2" s="23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617" t="s">
        <v>226</v>
      </c>
      <c r="B3" s="617"/>
      <c r="C3" s="617"/>
      <c r="D3" s="617"/>
      <c r="E3" s="617"/>
      <c r="F3" s="617"/>
      <c r="G3" s="11"/>
      <c r="H3" s="11"/>
      <c r="I3" s="11"/>
      <c r="J3" s="11"/>
      <c r="K3" s="11"/>
      <c r="L3" s="11"/>
    </row>
    <row r="4" spans="1:12" x14ac:dyDescent="0.2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 x14ac:dyDescent="0.2">
      <c r="A5" s="426" t="s">
        <v>140</v>
      </c>
      <c r="B5" s="427"/>
      <c r="C5" s="432" t="s">
        <v>10</v>
      </c>
      <c r="D5" s="434"/>
      <c r="E5" s="435"/>
      <c r="F5" s="436" t="s">
        <v>149</v>
      </c>
      <c r="G5" s="437"/>
      <c r="H5" s="438" t="s">
        <v>11</v>
      </c>
      <c r="I5" s="439"/>
      <c r="J5" s="435"/>
      <c r="K5" s="432" t="s">
        <v>12</v>
      </c>
      <c r="L5" s="433"/>
    </row>
    <row r="6" spans="1:12" ht="15" customHeight="1" x14ac:dyDescent="0.2">
      <c r="A6" s="428"/>
      <c r="B6" s="429"/>
      <c r="C6" s="173" t="s">
        <v>13</v>
      </c>
      <c r="D6" s="169" t="s">
        <v>14</v>
      </c>
      <c r="E6" s="174" t="s">
        <v>15</v>
      </c>
      <c r="F6" s="173" t="s">
        <v>13</v>
      </c>
      <c r="G6" s="183" t="s">
        <v>14</v>
      </c>
      <c r="H6" s="188" t="s">
        <v>16</v>
      </c>
      <c r="I6" s="440" t="s">
        <v>170</v>
      </c>
      <c r="J6" s="441"/>
      <c r="K6" s="173" t="s">
        <v>17</v>
      </c>
      <c r="L6" s="189" t="s">
        <v>18</v>
      </c>
    </row>
    <row r="7" spans="1:12" ht="15" customHeight="1" x14ac:dyDescent="0.2">
      <c r="A7" s="430"/>
      <c r="B7" s="431"/>
      <c r="C7" s="175" t="s">
        <v>169</v>
      </c>
      <c r="D7" s="170" t="s">
        <v>97</v>
      </c>
      <c r="E7" s="176" t="s">
        <v>82</v>
      </c>
      <c r="F7" s="184" t="s">
        <v>176</v>
      </c>
      <c r="G7" s="185" t="s">
        <v>97</v>
      </c>
      <c r="H7" s="190" t="s">
        <v>9</v>
      </c>
      <c r="I7" s="442" t="s">
        <v>171</v>
      </c>
      <c r="J7" s="443"/>
      <c r="K7" s="184" t="s">
        <v>178</v>
      </c>
      <c r="L7" s="191" t="s">
        <v>177</v>
      </c>
    </row>
    <row r="8" spans="1:12" ht="20.25" customHeight="1" x14ac:dyDescent="0.2">
      <c r="A8" s="444" t="s">
        <v>144</v>
      </c>
      <c r="B8" s="243" t="s">
        <v>87</v>
      </c>
      <c r="C8" s="276">
        <v>1578</v>
      </c>
      <c r="D8" s="277">
        <v>913627</v>
      </c>
      <c r="E8" s="177">
        <f>IF(C8="","",ROUND(D8/$D$20*100,1))</f>
        <v>6.3</v>
      </c>
      <c r="F8" s="276">
        <v>258</v>
      </c>
      <c r="G8" s="286">
        <v>136412</v>
      </c>
      <c r="H8" s="287">
        <v>124551</v>
      </c>
      <c r="I8" s="416">
        <v>106964</v>
      </c>
      <c r="J8" s="417"/>
      <c r="K8" s="276">
        <v>136</v>
      </c>
      <c r="L8" s="286">
        <v>225</v>
      </c>
    </row>
    <row r="9" spans="1:12" ht="20.25" customHeight="1" x14ac:dyDescent="0.2">
      <c r="A9" s="445"/>
      <c r="B9" s="244" t="s">
        <v>88</v>
      </c>
      <c r="C9" s="278">
        <v>278</v>
      </c>
      <c r="D9" s="279">
        <v>95073</v>
      </c>
      <c r="E9" s="177">
        <f t="shared" ref="E9:E16" si="0">IF(C9="","",ROUND(D9/$D$20*100,1))</f>
        <v>0.7</v>
      </c>
      <c r="F9" s="278">
        <v>0</v>
      </c>
      <c r="G9" s="288">
        <v>0</v>
      </c>
      <c r="H9" s="289">
        <v>3465953</v>
      </c>
      <c r="I9" s="393">
        <v>3465953</v>
      </c>
      <c r="J9" s="394"/>
      <c r="K9" s="278">
        <v>36456</v>
      </c>
      <c r="L9" s="288">
        <v>78700</v>
      </c>
    </row>
    <row r="10" spans="1:12" ht="20.25" customHeight="1" x14ac:dyDescent="0.2">
      <c r="A10" s="445" t="s">
        <v>145</v>
      </c>
      <c r="B10" s="245" t="s">
        <v>89</v>
      </c>
      <c r="C10" s="278">
        <v>658</v>
      </c>
      <c r="D10" s="279">
        <v>308090</v>
      </c>
      <c r="E10" s="177">
        <f>IF(C10="","",ROUND(D10/$D$20*100,1))+0.1</f>
        <v>2.2000000000000002</v>
      </c>
      <c r="F10" s="278">
        <v>87</v>
      </c>
      <c r="G10" s="288">
        <v>46915</v>
      </c>
      <c r="H10" s="289">
        <v>23770</v>
      </c>
      <c r="I10" s="393">
        <v>20556</v>
      </c>
      <c r="J10" s="394"/>
      <c r="K10" s="278">
        <v>77</v>
      </c>
      <c r="L10" s="288">
        <v>204</v>
      </c>
    </row>
    <row r="11" spans="1:12" ht="20.25" customHeight="1" x14ac:dyDescent="0.2">
      <c r="A11" s="445"/>
      <c r="B11" s="244" t="s">
        <v>90</v>
      </c>
      <c r="C11" s="278">
        <v>384</v>
      </c>
      <c r="D11" s="279">
        <v>100008</v>
      </c>
      <c r="E11" s="177">
        <f>IF(C11="","",ROUND(D11/$D$20*100,1))</f>
        <v>0.7</v>
      </c>
      <c r="F11" s="278">
        <v>5</v>
      </c>
      <c r="G11" s="288">
        <v>934</v>
      </c>
      <c r="H11" s="289">
        <v>3551051</v>
      </c>
      <c r="I11" s="393">
        <v>3548952</v>
      </c>
      <c r="J11" s="394"/>
      <c r="K11" s="278">
        <v>35508</v>
      </c>
      <c r="L11" s="288">
        <v>88525</v>
      </c>
    </row>
    <row r="12" spans="1:12" ht="20.25" customHeight="1" x14ac:dyDescent="0.2">
      <c r="A12" s="424" t="s">
        <v>83</v>
      </c>
      <c r="B12" s="425"/>
      <c r="C12" s="280">
        <v>105214</v>
      </c>
      <c r="D12" s="281">
        <v>12352882</v>
      </c>
      <c r="E12" s="177">
        <f t="shared" si="0"/>
        <v>85.8</v>
      </c>
      <c r="F12" s="278">
        <v>941</v>
      </c>
      <c r="G12" s="288">
        <v>16189</v>
      </c>
      <c r="H12" s="290">
        <v>933139543</v>
      </c>
      <c r="I12" s="393">
        <v>932320262</v>
      </c>
      <c r="J12" s="394"/>
      <c r="K12" s="278">
        <v>75540</v>
      </c>
      <c r="L12" s="288">
        <v>279175</v>
      </c>
    </row>
    <row r="13" spans="1:12" ht="20.25" customHeight="1" x14ac:dyDescent="0.2">
      <c r="A13" s="424" t="s">
        <v>84</v>
      </c>
      <c r="B13" s="425"/>
      <c r="C13" s="278">
        <v>1</v>
      </c>
      <c r="D13" s="279">
        <v>3</v>
      </c>
      <c r="E13" s="177">
        <f t="shared" si="0"/>
        <v>0</v>
      </c>
      <c r="F13" s="278">
        <v>0</v>
      </c>
      <c r="G13" s="288">
        <v>0</v>
      </c>
      <c r="H13" s="289">
        <v>0</v>
      </c>
      <c r="I13" s="393">
        <v>0</v>
      </c>
      <c r="J13" s="394"/>
      <c r="K13" s="278">
        <v>0</v>
      </c>
      <c r="L13" s="288">
        <v>18</v>
      </c>
    </row>
    <row r="14" spans="1:12" ht="20.25" customHeight="1" x14ac:dyDescent="0.2">
      <c r="A14" s="424" t="s">
        <v>85</v>
      </c>
      <c r="B14" s="425"/>
      <c r="C14" s="278">
        <v>293</v>
      </c>
      <c r="D14" s="279">
        <v>96068</v>
      </c>
      <c r="E14" s="177">
        <f t="shared" si="0"/>
        <v>0.7</v>
      </c>
      <c r="F14" s="278">
        <v>35</v>
      </c>
      <c r="G14" s="288">
        <v>12195</v>
      </c>
      <c r="H14" s="289">
        <v>766937</v>
      </c>
      <c r="I14" s="393">
        <v>765802</v>
      </c>
      <c r="J14" s="394"/>
      <c r="K14" s="278">
        <v>7983</v>
      </c>
      <c r="L14" s="288">
        <v>60268</v>
      </c>
    </row>
    <row r="15" spans="1:12" ht="20.25" customHeight="1" x14ac:dyDescent="0.2">
      <c r="A15" s="424" t="s">
        <v>86</v>
      </c>
      <c r="B15" s="425"/>
      <c r="C15" s="278">
        <v>30</v>
      </c>
      <c r="D15" s="279">
        <v>4930</v>
      </c>
      <c r="E15" s="177">
        <f t="shared" si="0"/>
        <v>0</v>
      </c>
      <c r="F15" s="278">
        <v>4</v>
      </c>
      <c r="G15" s="288">
        <v>896</v>
      </c>
      <c r="H15" s="289">
        <v>35</v>
      </c>
      <c r="I15" s="393">
        <v>28</v>
      </c>
      <c r="J15" s="394"/>
      <c r="K15" s="278">
        <v>7</v>
      </c>
      <c r="L15" s="288">
        <v>54</v>
      </c>
    </row>
    <row r="16" spans="1:12" ht="20.25" customHeight="1" x14ac:dyDescent="0.2">
      <c r="A16" s="471" t="s">
        <v>19</v>
      </c>
      <c r="B16" s="245" t="s">
        <v>59</v>
      </c>
      <c r="C16" s="178">
        <v>0</v>
      </c>
      <c r="D16" s="171">
        <v>0</v>
      </c>
      <c r="E16" s="177">
        <f t="shared" si="0"/>
        <v>0</v>
      </c>
      <c r="F16" s="178">
        <v>0</v>
      </c>
      <c r="G16" s="186">
        <v>0</v>
      </c>
      <c r="H16" s="192">
        <v>0</v>
      </c>
      <c r="I16" s="414">
        <v>0</v>
      </c>
      <c r="J16" s="415"/>
      <c r="K16" s="178">
        <v>0</v>
      </c>
      <c r="L16" s="186">
        <v>0</v>
      </c>
    </row>
    <row r="17" spans="1:14" ht="20.25" customHeight="1" x14ac:dyDescent="0.2">
      <c r="A17" s="471"/>
      <c r="B17" s="245" t="s">
        <v>179</v>
      </c>
      <c r="C17" s="278">
        <v>581</v>
      </c>
      <c r="D17" s="279">
        <v>229596</v>
      </c>
      <c r="E17" s="177">
        <f>IF(C17="","",ROUND(D17/$D$20*100,1))</f>
        <v>1.6</v>
      </c>
      <c r="F17" s="278">
        <v>0</v>
      </c>
      <c r="G17" s="288">
        <v>0</v>
      </c>
      <c r="H17" s="289">
        <v>7724184</v>
      </c>
      <c r="I17" s="393">
        <v>7724184</v>
      </c>
      <c r="J17" s="394"/>
      <c r="K17" s="278">
        <v>33643</v>
      </c>
      <c r="L17" s="288">
        <v>36003</v>
      </c>
    </row>
    <row r="18" spans="1:14" ht="20.25" customHeight="1" x14ac:dyDescent="0.2">
      <c r="A18" s="472"/>
      <c r="B18" s="246" t="s">
        <v>207</v>
      </c>
      <c r="C18" s="282">
        <v>129</v>
      </c>
      <c r="D18" s="283">
        <v>20547</v>
      </c>
      <c r="E18" s="179">
        <f>IF(C18="","",ROUND(D18/$D$20*100,1))</f>
        <v>0.1</v>
      </c>
      <c r="F18" s="282">
        <v>0</v>
      </c>
      <c r="G18" s="291">
        <v>0</v>
      </c>
      <c r="H18" s="292">
        <v>937687</v>
      </c>
      <c r="I18" s="393">
        <v>937687</v>
      </c>
      <c r="J18" s="394"/>
      <c r="K18" s="282">
        <v>45636</v>
      </c>
      <c r="L18" s="291">
        <v>218400</v>
      </c>
    </row>
    <row r="19" spans="1:14" ht="20.25" customHeight="1" x14ac:dyDescent="0.2">
      <c r="A19" s="473"/>
      <c r="B19" s="247" t="s">
        <v>60</v>
      </c>
      <c r="C19" s="284">
        <v>1037</v>
      </c>
      <c r="D19" s="285">
        <v>280045</v>
      </c>
      <c r="E19" s="180">
        <f>IF(C19="","",ROUND(D19/$D$20*100,1))</f>
        <v>1.9</v>
      </c>
      <c r="F19" s="284">
        <v>32</v>
      </c>
      <c r="G19" s="293">
        <v>3506</v>
      </c>
      <c r="H19" s="294">
        <v>10661743</v>
      </c>
      <c r="I19" s="410">
        <v>10658382</v>
      </c>
      <c r="J19" s="411"/>
      <c r="K19" s="284">
        <v>38072</v>
      </c>
      <c r="L19" s="293">
        <v>120700</v>
      </c>
    </row>
    <row r="20" spans="1:14" ht="20.25" customHeight="1" x14ac:dyDescent="0.2">
      <c r="A20" s="457" t="s">
        <v>61</v>
      </c>
      <c r="B20" s="458"/>
      <c r="C20" s="181">
        <f>SUM(C8:C19)</f>
        <v>110183</v>
      </c>
      <c r="D20" s="172">
        <f t="shared" ref="D20:G20" si="1">SUM(D8:D19)</f>
        <v>14400869</v>
      </c>
      <c r="E20" s="182">
        <f t="shared" si="1"/>
        <v>99.999999999999986</v>
      </c>
      <c r="F20" s="181">
        <f t="shared" si="1"/>
        <v>1362</v>
      </c>
      <c r="G20" s="187">
        <f t="shared" si="1"/>
        <v>217047</v>
      </c>
      <c r="H20" s="181">
        <f>SUM(H8:H19)</f>
        <v>960395454</v>
      </c>
      <c r="I20" s="412">
        <f>SUM(I8:J19)</f>
        <v>959548770</v>
      </c>
      <c r="J20" s="413"/>
      <c r="K20" s="181">
        <f>H20/D20*1000</f>
        <v>66690.104187462581</v>
      </c>
      <c r="L20" s="193" t="s">
        <v>138</v>
      </c>
    </row>
    <row r="21" spans="1:14" x14ac:dyDescent="0.2">
      <c r="A21" s="194"/>
      <c r="B21" s="194"/>
      <c r="C21" s="195"/>
      <c r="D21" s="195"/>
      <c r="E21" s="194"/>
      <c r="F21" s="194"/>
      <c r="G21" s="194"/>
      <c r="H21" s="194"/>
      <c r="I21" s="194"/>
      <c r="J21" s="194"/>
      <c r="K21" s="196"/>
      <c r="L21" s="197" t="s">
        <v>4</v>
      </c>
      <c r="M21" s="198"/>
      <c r="N21" s="198"/>
    </row>
    <row r="22" spans="1:14" ht="12.75" customHeight="1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295"/>
      <c r="L22" s="194"/>
      <c r="M22" s="198"/>
      <c r="N22" s="198"/>
    </row>
    <row r="23" spans="1:14" s="5" customFormat="1" x14ac:dyDescent="0.2">
      <c r="A23" s="199" t="s">
        <v>167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 s="5" customFormat="1" x14ac:dyDescent="0.2">
      <c r="A24" s="200"/>
      <c r="B24" s="200"/>
      <c r="C24" s="200"/>
      <c r="D24" s="200"/>
      <c r="E24" s="201"/>
      <c r="F24" s="200"/>
      <c r="G24" s="200"/>
      <c r="H24" s="200"/>
      <c r="I24" s="200"/>
      <c r="J24" s="200"/>
      <c r="K24" s="202" t="s">
        <v>100</v>
      </c>
      <c r="L24" s="200"/>
      <c r="M24" s="200"/>
      <c r="N24" s="200"/>
    </row>
    <row r="25" spans="1:14" s="5" customFormat="1" ht="24" customHeight="1" x14ac:dyDescent="0.2">
      <c r="A25" s="459" t="s">
        <v>172</v>
      </c>
      <c r="B25" s="460"/>
      <c r="C25" s="460"/>
      <c r="D25" s="461"/>
      <c r="E25" s="395" t="s">
        <v>222</v>
      </c>
      <c r="F25" s="396"/>
      <c r="G25" s="397"/>
      <c r="H25" s="395" t="s">
        <v>217</v>
      </c>
      <c r="I25" s="397"/>
      <c r="J25" s="395" t="s">
        <v>223</v>
      </c>
      <c r="K25" s="396"/>
      <c r="L25" s="397"/>
      <c r="M25" s="200"/>
      <c r="N25" s="200"/>
    </row>
    <row r="26" spans="1:14" s="5" customFormat="1" ht="20.25" customHeight="1" x14ac:dyDescent="0.2">
      <c r="A26" s="465" t="s">
        <v>21</v>
      </c>
      <c r="B26" s="466"/>
      <c r="C26" s="463" t="s">
        <v>62</v>
      </c>
      <c r="D26" s="464"/>
      <c r="E26" s="401">
        <v>1177223</v>
      </c>
      <c r="F26" s="402"/>
      <c r="G26" s="403"/>
      <c r="H26" s="421">
        <v>1090758</v>
      </c>
      <c r="I26" s="392"/>
      <c r="J26" s="418">
        <v>1034283</v>
      </c>
      <c r="K26" s="419"/>
      <c r="L26" s="420"/>
      <c r="M26" s="200"/>
      <c r="N26" s="200"/>
    </row>
    <row r="27" spans="1:14" s="5" customFormat="1" ht="20.25" customHeight="1" x14ac:dyDescent="0.2">
      <c r="A27" s="448"/>
      <c r="B27" s="449"/>
      <c r="C27" s="462" t="s">
        <v>63</v>
      </c>
      <c r="D27" s="453"/>
      <c r="E27" s="454">
        <v>906746</v>
      </c>
      <c r="F27" s="455"/>
      <c r="G27" s="456"/>
      <c r="H27" s="422">
        <v>893213</v>
      </c>
      <c r="I27" s="423"/>
      <c r="J27" s="407">
        <v>872288</v>
      </c>
      <c r="K27" s="408"/>
      <c r="L27" s="409"/>
      <c r="M27" s="200"/>
      <c r="N27" s="200"/>
    </row>
    <row r="28" spans="1:14" s="5" customFormat="1" ht="20.25" customHeight="1" x14ac:dyDescent="0.2">
      <c r="A28" s="467" t="s">
        <v>20</v>
      </c>
      <c r="B28" s="468"/>
      <c r="C28" s="462" t="s">
        <v>62</v>
      </c>
      <c r="D28" s="453"/>
      <c r="E28" s="454">
        <v>1120794</v>
      </c>
      <c r="F28" s="455"/>
      <c r="G28" s="456"/>
      <c r="H28" s="422">
        <v>1009035</v>
      </c>
      <c r="I28" s="423"/>
      <c r="J28" s="407">
        <v>1020390</v>
      </c>
      <c r="K28" s="408"/>
      <c r="L28" s="409"/>
      <c r="M28" s="200"/>
      <c r="N28" s="200"/>
    </row>
    <row r="29" spans="1:14" s="5" customFormat="1" ht="20.25" customHeight="1" x14ac:dyDescent="0.2">
      <c r="A29" s="469"/>
      <c r="B29" s="470"/>
      <c r="C29" s="462" t="s">
        <v>63</v>
      </c>
      <c r="D29" s="453"/>
      <c r="E29" s="454">
        <v>365031</v>
      </c>
      <c r="F29" s="455"/>
      <c r="G29" s="456"/>
      <c r="H29" s="422">
        <v>357406</v>
      </c>
      <c r="I29" s="423"/>
      <c r="J29" s="407">
        <v>360249</v>
      </c>
      <c r="K29" s="408"/>
      <c r="L29" s="409"/>
      <c r="M29" s="200"/>
      <c r="N29" s="200"/>
    </row>
    <row r="30" spans="1:14" s="5" customFormat="1" ht="20.25" customHeight="1" x14ac:dyDescent="0.2">
      <c r="A30" s="446" t="s">
        <v>22</v>
      </c>
      <c r="B30" s="447"/>
      <c r="C30" s="462" t="s">
        <v>62</v>
      </c>
      <c r="D30" s="453"/>
      <c r="E30" s="454">
        <v>319680596</v>
      </c>
      <c r="F30" s="455"/>
      <c r="G30" s="456"/>
      <c r="H30" s="422">
        <v>317476850</v>
      </c>
      <c r="I30" s="423"/>
      <c r="J30" s="407">
        <v>317810889</v>
      </c>
      <c r="K30" s="408"/>
      <c r="L30" s="409"/>
      <c r="M30" s="200"/>
      <c r="N30" s="200"/>
    </row>
    <row r="31" spans="1:14" s="5" customFormat="1" ht="20.25" customHeight="1" x14ac:dyDescent="0.2">
      <c r="A31" s="448"/>
      <c r="B31" s="449"/>
      <c r="C31" s="462" t="s">
        <v>63</v>
      </c>
      <c r="D31" s="453"/>
      <c r="E31" s="454">
        <v>12310345</v>
      </c>
      <c r="F31" s="455"/>
      <c r="G31" s="456"/>
      <c r="H31" s="422">
        <v>12324538</v>
      </c>
      <c r="I31" s="423"/>
      <c r="J31" s="407">
        <v>12336693</v>
      </c>
      <c r="K31" s="408"/>
      <c r="L31" s="409"/>
      <c r="M31" s="200"/>
      <c r="N31" s="200"/>
    </row>
    <row r="32" spans="1:14" s="5" customFormat="1" ht="20.25" customHeight="1" x14ac:dyDescent="0.2">
      <c r="A32" s="446" t="s">
        <v>64</v>
      </c>
      <c r="B32" s="447"/>
      <c r="C32" s="462" t="s">
        <v>62</v>
      </c>
      <c r="D32" s="453"/>
      <c r="E32" s="454">
        <v>0</v>
      </c>
      <c r="F32" s="455"/>
      <c r="G32" s="456"/>
      <c r="H32" s="490">
        <v>0</v>
      </c>
      <c r="I32" s="491"/>
      <c r="J32" s="407">
        <v>0</v>
      </c>
      <c r="K32" s="408"/>
      <c r="L32" s="409"/>
      <c r="M32" s="200"/>
      <c r="N32" s="200"/>
    </row>
    <row r="33" spans="1:14" s="5" customFormat="1" ht="20.25" customHeight="1" x14ac:dyDescent="0.2">
      <c r="A33" s="448"/>
      <c r="B33" s="449"/>
      <c r="C33" s="462" t="s">
        <v>63</v>
      </c>
      <c r="D33" s="453"/>
      <c r="E33" s="454">
        <v>3</v>
      </c>
      <c r="F33" s="455"/>
      <c r="G33" s="456"/>
      <c r="H33" s="490">
        <v>3</v>
      </c>
      <c r="I33" s="491"/>
      <c r="J33" s="407">
        <v>3</v>
      </c>
      <c r="K33" s="408"/>
      <c r="L33" s="409"/>
      <c r="M33" s="200"/>
      <c r="N33" s="200"/>
    </row>
    <row r="34" spans="1:14" s="5" customFormat="1" ht="20.25" customHeight="1" x14ac:dyDescent="0.2">
      <c r="A34" s="446" t="s">
        <v>23</v>
      </c>
      <c r="B34" s="447"/>
      <c r="C34" s="462" t="s">
        <v>65</v>
      </c>
      <c r="D34" s="453"/>
      <c r="E34" s="454">
        <v>533779</v>
      </c>
      <c r="F34" s="455"/>
      <c r="G34" s="456"/>
      <c r="H34" s="407">
        <v>534482</v>
      </c>
      <c r="I34" s="409"/>
      <c r="J34" s="407">
        <v>528282</v>
      </c>
      <c r="K34" s="408"/>
      <c r="L34" s="409"/>
      <c r="M34" s="200"/>
      <c r="N34" s="200"/>
    </row>
    <row r="35" spans="1:14" s="5" customFormat="1" ht="20.25" customHeight="1" x14ac:dyDescent="0.2">
      <c r="A35" s="448"/>
      <c r="B35" s="449"/>
      <c r="C35" s="462" t="s">
        <v>66</v>
      </c>
      <c r="D35" s="453"/>
      <c r="E35" s="454">
        <v>83954</v>
      </c>
      <c r="F35" s="455"/>
      <c r="G35" s="456"/>
      <c r="H35" s="407">
        <v>84153</v>
      </c>
      <c r="I35" s="409"/>
      <c r="J35" s="407">
        <v>83873</v>
      </c>
      <c r="K35" s="408"/>
      <c r="L35" s="409"/>
      <c r="M35" s="200"/>
      <c r="N35" s="200"/>
    </row>
    <row r="36" spans="1:14" s="5" customFormat="1" ht="20.25" customHeight="1" x14ac:dyDescent="0.2">
      <c r="A36" s="446" t="s">
        <v>24</v>
      </c>
      <c r="B36" s="447"/>
      <c r="C36" s="462" t="s">
        <v>67</v>
      </c>
      <c r="D36" s="453"/>
      <c r="E36" s="454">
        <v>28</v>
      </c>
      <c r="F36" s="455"/>
      <c r="G36" s="456"/>
      <c r="H36" s="407">
        <v>28</v>
      </c>
      <c r="I36" s="409"/>
      <c r="J36" s="407">
        <v>28</v>
      </c>
      <c r="K36" s="408"/>
      <c r="L36" s="409"/>
      <c r="M36" s="200"/>
      <c r="N36" s="200"/>
    </row>
    <row r="37" spans="1:14" s="5" customFormat="1" ht="20.25" customHeight="1" x14ac:dyDescent="0.2">
      <c r="A37" s="448"/>
      <c r="B37" s="449"/>
      <c r="C37" s="462" t="s">
        <v>68</v>
      </c>
      <c r="D37" s="453"/>
      <c r="E37" s="454">
        <v>4034</v>
      </c>
      <c r="F37" s="455"/>
      <c r="G37" s="456"/>
      <c r="H37" s="407">
        <v>4034</v>
      </c>
      <c r="I37" s="409"/>
      <c r="J37" s="407">
        <v>4034</v>
      </c>
      <c r="K37" s="408"/>
      <c r="L37" s="409"/>
      <c r="M37" s="200"/>
      <c r="N37" s="200"/>
    </row>
    <row r="38" spans="1:14" s="5" customFormat="1" ht="20.25" customHeight="1" x14ac:dyDescent="0.2">
      <c r="A38" s="483" t="s">
        <v>99</v>
      </c>
      <c r="B38" s="481" t="s">
        <v>25</v>
      </c>
      <c r="C38" s="452" t="s">
        <v>69</v>
      </c>
      <c r="D38" s="453"/>
      <c r="E38" s="454">
        <v>6018790</v>
      </c>
      <c r="F38" s="455"/>
      <c r="G38" s="456"/>
      <c r="H38" s="407">
        <v>6004805</v>
      </c>
      <c r="I38" s="409"/>
      <c r="J38" s="407">
        <v>6004805</v>
      </c>
      <c r="K38" s="408"/>
      <c r="L38" s="409"/>
      <c r="M38" s="200"/>
      <c r="N38" s="200"/>
    </row>
    <row r="39" spans="1:14" s="5" customFormat="1" ht="20.25" customHeight="1" x14ac:dyDescent="0.2">
      <c r="A39" s="484"/>
      <c r="B39" s="482"/>
      <c r="C39" s="452" t="s">
        <v>70</v>
      </c>
      <c r="D39" s="453"/>
      <c r="E39" s="454">
        <v>250143</v>
      </c>
      <c r="F39" s="455"/>
      <c r="G39" s="456"/>
      <c r="H39" s="407">
        <v>250143</v>
      </c>
      <c r="I39" s="409"/>
      <c r="J39" s="407">
        <v>250143</v>
      </c>
      <c r="K39" s="408"/>
      <c r="L39" s="409"/>
      <c r="M39" s="200"/>
      <c r="N39" s="200"/>
    </row>
    <row r="40" spans="1:14" s="5" customFormat="1" ht="20.25" customHeight="1" x14ac:dyDescent="0.2">
      <c r="A40" s="484"/>
      <c r="B40" s="242" t="s">
        <v>71</v>
      </c>
      <c r="C40" s="452" t="s">
        <v>69</v>
      </c>
      <c r="D40" s="453"/>
      <c r="E40" s="454">
        <v>5693102</v>
      </c>
      <c r="F40" s="455"/>
      <c r="G40" s="456"/>
      <c r="H40" s="407">
        <v>6567868</v>
      </c>
      <c r="I40" s="409"/>
      <c r="J40" s="407">
        <v>7171180</v>
      </c>
      <c r="K40" s="408"/>
      <c r="L40" s="409"/>
      <c r="M40" s="200"/>
      <c r="N40" s="200"/>
    </row>
    <row r="41" spans="1:14" s="5" customFormat="1" ht="20.25" customHeight="1" x14ac:dyDescent="0.2">
      <c r="A41" s="485"/>
      <c r="B41" s="203" t="s">
        <v>72</v>
      </c>
      <c r="C41" s="450" t="s">
        <v>70</v>
      </c>
      <c r="D41" s="451"/>
      <c r="E41" s="478">
        <v>249008</v>
      </c>
      <c r="F41" s="479"/>
      <c r="G41" s="480"/>
      <c r="H41" s="404">
        <v>263537</v>
      </c>
      <c r="I41" s="406"/>
      <c r="J41" s="404">
        <v>276539</v>
      </c>
      <c r="K41" s="405"/>
      <c r="L41" s="406"/>
      <c r="M41" s="200"/>
      <c r="N41" s="200"/>
    </row>
    <row r="42" spans="1:14" s="5" customFormat="1" ht="20.25" customHeight="1" x14ac:dyDescent="0.2">
      <c r="A42" s="474" t="s">
        <v>161</v>
      </c>
      <c r="B42" s="475"/>
      <c r="C42" s="486" t="s">
        <v>69</v>
      </c>
      <c r="D42" s="487"/>
      <c r="E42" s="421">
        <f>E40+E38+E36+E34+E32+E30+E26+E28</f>
        <v>334224312</v>
      </c>
      <c r="F42" s="391"/>
      <c r="G42" s="392"/>
      <c r="H42" s="391">
        <f>H26+H28+H30+H32+H34+H36+H38+H40</f>
        <v>332683826</v>
      </c>
      <c r="I42" s="392"/>
      <c r="J42" s="401">
        <f>J26+J28+J30+J32+J34+J36+J38+J40</f>
        <v>333569857</v>
      </c>
      <c r="K42" s="402"/>
      <c r="L42" s="403"/>
      <c r="M42" s="200"/>
      <c r="N42" s="200"/>
    </row>
    <row r="43" spans="1:14" s="5" customFormat="1" ht="20.25" customHeight="1" x14ac:dyDescent="0.2">
      <c r="A43" s="476"/>
      <c r="B43" s="477"/>
      <c r="C43" s="488" t="s">
        <v>70</v>
      </c>
      <c r="D43" s="451"/>
      <c r="E43" s="489">
        <f>E41+E39+E37+E35+E33+E31+E27+E29</f>
        <v>14169264</v>
      </c>
      <c r="F43" s="389"/>
      <c r="G43" s="390"/>
      <c r="H43" s="389">
        <f>H27+H29+H31+H33+H35+H37+H39+H41</f>
        <v>14177027</v>
      </c>
      <c r="I43" s="390"/>
      <c r="J43" s="398">
        <f>J27+J29+J31+J33+J35+J37+J39+J41</f>
        <v>14183822</v>
      </c>
      <c r="K43" s="399"/>
      <c r="L43" s="400"/>
      <c r="M43" s="200"/>
      <c r="N43" s="204"/>
    </row>
    <row r="44" spans="1:14" s="5" customFormat="1" x14ac:dyDescent="0.2">
      <c r="A44" s="205"/>
      <c r="B44" s="205"/>
      <c r="C44" s="205"/>
      <c r="D44" s="205"/>
      <c r="E44" s="205"/>
      <c r="F44" s="200"/>
      <c r="G44" s="200"/>
      <c r="H44" s="200"/>
      <c r="I44" s="200"/>
      <c r="J44" s="200"/>
      <c r="K44" s="206" t="s">
        <v>4</v>
      </c>
      <c r="L44" s="200"/>
      <c r="M44" s="52"/>
      <c r="N44" s="52"/>
    </row>
    <row r="45" spans="1:14" ht="25.5" customHeight="1" x14ac:dyDescent="0.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207"/>
      <c r="N45" s="207"/>
    </row>
    <row r="46" spans="1:14" x14ac:dyDescent="0.2">
      <c r="A46" s="198"/>
      <c r="B46" s="198"/>
      <c r="C46" s="198"/>
      <c r="D46" s="198"/>
      <c r="E46" s="198"/>
      <c r="F46" s="208" t="s">
        <v>164</v>
      </c>
      <c r="G46" s="198"/>
      <c r="H46" s="198"/>
      <c r="I46" s="198"/>
      <c r="J46" s="198"/>
      <c r="K46" s="198"/>
      <c r="L46" s="198"/>
      <c r="M46" s="198"/>
      <c r="N46" s="198"/>
    </row>
    <row r="47" spans="1:14" x14ac:dyDescent="0.2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1:14" x14ac:dyDescent="0.2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 x14ac:dyDescent="0.2">
      <c r="A49" s="198"/>
      <c r="B49" s="209" t="s">
        <v>142</v>
      </c>
      <c r="C49" s="198"/>
      <c r="D49" s="198"/>
      <c r="E49" s="210"/>
      <c r="F49" s="198"/>
      <c r="G49" s="198"/>
      <c r="H49" s="198"/>
      <c r="I49" s="198"/>
      <c r="J49" s="198"/>
      <c r="K49" s="198"/>
      <c r="L49" s="198"/>
      <c r="M49" s="198"/>
      <c r="N49" s="198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</mergeCells>
  <phoneticPr fontId="5"/>
  <printOptions gridLinesSet="0"/>
  <pageMargins left="0.25" right="0.25" top="0.75" bottom="0.75" header="0.3" footer="0.3"/>
  <pageSetup paperSize="9" scale="92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55"/>
  <sheetViews>
    <sheetView view="pageBreakPreview" zoomScaleNormal="100" zoomScaleSheetLayoutView="100" workbookViewId="0">
      <pane xSplit="3" ySplit="6" topLeftCell="D7" activePane="bottomRight" state="frozen"/>
      <selection activeCell="L9" sqref="L9"/>
      <selection pane="topRight" activeCell="L9" sqref="L9"/>
      <selection pane="bottomLeft" activeCell="L9" sqref="L9"/>
      <selection pane="bottomRight" activeCell="D15" sqref="D15"/>
    </sheetView>
  </sheetViews>
  <sheetFormatPr defaultColWidth="8" defaultRowHeight="13.2" x14ac:dyDescent="0.2"/>
  <cols>
    <col min="1" max="1" width="3.5" style="15" customWidth="1"/>
    <col min="2" max="2" width="5.09765625" style="15" customWidth="1"/>
    <col min="3" max="3" width="12.09765625" style="15" bestFit="1" customWidth="1"/>
    <col min="4" max="4" width="13.19921875" style="15" customWidth="1"/>
    <col min="5" max="5" width="10" style="15" bestFit="1" customWidth="1"/>
    <col min="6" max="6" width="10.5" style="15" customWidth="1"/>
    <col min="7" max="7" width="13.5" style="15" customWidth="1"/>
    <col min="8" max="8" width="10.09765625" style="15" customWidth="1"/>
    <col min="9" max="9" width="10.19921875" style="15" customWidth="1"/>
    <col min="10" max="16384" width="8" style="15"/>
  </cols>
  <sheetData>
    <row r="1" spans="1:11" ht="14.4" x14ac:dyDescent="0.2">
      <c r="A1" s="19" t="s">
        <v>211</v>
      </c>
      <c r="B1" s="16"/>
    </row>
    <row r="2" spans="1:11" ht="11.25" customHeight="1" x14ac:dyDescent="0.2">
      <c r="A2" s="19"/>
      <c r="B2" s="16"/>
    </row>
    <row r="3" spans="1:11" x14ac:dyDescent="0.2">
      <c r="A3" s="15" t="s">
        <v>227</v>
      </c>
      <c r="B3" s="618"/>
    </row>
    <row r="4" spans="1:11" x14ac:dyDescent="0.2">
      <c r="B4" s="17"/>
      <c r="E4" s="96"/>
    </row>
    <row r="5" spans="1:11" x14ac:dyDescent="0.2">
      <c r="A5" s="518" t="s">
        <v>102</v>
      </c>
      <c r="B5" s="519"/>
      <c r="C5" s="520"/>
      <c r="D5" s="516" t="s">
        <v>26</v>
      </c>
      <c r="E5" s="517"/>
      <c r="F5" s="517"/>
      <c r="G5" s="513"/>
      <c r="H5" s="512" t="s">
        <v>27</v>
      </c>
      <c r="I5" s="513"/>
      <c r="J5" s="214"/>
      <c r="K5" s="214"/>
    </row>
    <row r="6" spans="1:11" x14ac:dyDescent="0.2">
      <c r="A6" s="521"/>
      <c r="B6" s="522"/>
      <c r="C6" s="523"/>
      <c r="D6" s="212" t="s">
        <v>28</v>
      </c>
      <c r="E6" s="211" t="s">
        <v>29</v>
      </c>
      <c r="F6" s="211" t="s">
        <v>30</v>
      </c>
      <c r="G6" s="213" t="s">
        <v>173</v>
      </c>
      <c r="H6" s="215" t="s">
        <v>28</v>
      </c>
      <c r="I6" s="213" t="s">
        <v>30</v>
      </c>
      <c r="J6" s="214"/>
      <c r="K6" s="214"/>
    </row>
    <row r="7" spans="1:11" ht="17.399999999999999" customHeight="1" x14ac:dyDescent="0.2">
      <c r="A7" s="503" t="s">
        <v>73</v>
      </c>
      <c r="B7" s="514" t="s">
        <v>103</v>
      </c>
      <c r="C7" s="515"/>
      <c r="D7" s="296">
        <v>117931961</v>
      </c>
      <c r="E7" s="297">
        <v>52795</v>
      </c>
      <c r="F7" s="297">
        <v>4465474</v>
      </c>
      <c r="G7" s="298">
        <f t="shared" ref="G7:G10" si="0">ROUND(D7*1000/F7,0)</f>
        <v>26410</v>
      </c>
      <c r="H7" s="296">
        <v>107672</v>
      </c>
      <c r="I7" s="298">
        <v>50168</v>
      </c>
      <c r="J7" s="214"/>
      <c r="K7" s="214"/>
    </row>
    <row r="8" spans="1:11" ht="17.399999999999999" customHeight="1" x14ac:dyDescent="0.2">
      <c r="A8" s="504"/>
      <c r="B8" s="501" t="s">
        <v>104</v>
      </c>
      <c r="C8" s="502"/>
      <c r="D8" s="299">
        <v>9073820</v>
      </c>
      <c r="E8" s="300">
        <v>1113</v>
      </c>
      <c r="F8" s="300">
        <v>261582</v>
      </c>
      <c r="G8" s="298">
        <f t="shared" si="0"/>
        <v>34688</v>
      </c>
      <c r="H8" s="301">
        <v>222</v>
      </c>
      <c r="I8" s="302">
        <v>74</v>
      </c>
      <c r="J8" s="214"/>
      <c r="K8" s="214"/>
    </row>
    <row r="9" spans="1:11" ht="17.399999999999999" customHeight="1" x14ac:dyDescent="0.2">
      <c r="A9" s="504"/>
      <c r="B9" s="501" t="s">
        <v>105</v>
      </c>
      <c r="C9" s="502"/>
      <c r="D9" s="299">
        <v>2719260</v>
      </c>
      <c r="E9" s="300">
        <v>2679</v>
      </c>
      <c r="F9" s="300">
        <v>216361</v>
      </c>
      <c r="G9" s="298">
        <f t="shared" si="0"/>
        <v>12568</v>
      </c>
      <c r="H9" s="299">
        <v>3883</v>
      </c>
      <c r="I9" s="303">
        <v>1430</v>
      </c>
      <c r="J9" s="214"/>
      <c r="K9" s="214"/>
    </row>
    <row r="10" spans="1:11" ht="17.399999999999999" customHeight="1" x14ac:dyDescent="0.2">
      <c r="A10" s="504"/>
      <c r="B10" s="501" t="s">
        <v>106</v>
      </c>
      <c r="C10" s="502"/>
      <c r="D10" s="299">
        <v>227752</v>
      </c>
      <c r="E10" s="304">
        <v>510</v>
      </c>
      <c r="F10" s="304">
        <v>31230</v>
      </c>
      <c r="G10" s="298">
        <f t="shared" si="0"/>
        <v>7293</v>
      </c>
      <c r="H10" s="299">
        <v>4202</v>
      </c>
      <c r="I10" s="303">
        <v>2239</v>
      </c>
      <c r="J10" s="214"/>
      <c r="K10" s="214"/>
    </row>
    <row r="11" spans="1:11" ht="17.399999999999999" customHeight="1" x14ac:dyDescent="0.2">
      <c r="A11" s="504"/>
      <c r="B11" s="501" t="s">
        <v>107</v>
      </c>
      <c r="C11" s="502"/>
      <c r="D11" s="299">
        <v>1115980</v>
      </c>
      <c r="E11" s="300">
        <v>1852</v>
      </c>
      <c r="F11" s="300">
        <v>70651</v>
      </c>
      <c r="G11" s="298">
        <f>ROUND(D11*1000/F11,0)</f>
        <v>15796</v>
      </c>
      <c r="H11" s="299">
        <v>9008</v>
      </c>
      <c r="I11" s="303">
        <v>6585</v>
      </c>
      <c r="J11" s="214"/>
      <c r="K11" s="214"/>
    </row>
    <row r="12" spans="1:11" ht="17.399999999999999" customHeight="1" x14ac:dyDescent="0.2">
      <c r="A12" s="505"/>
      <c r="B12" s="510" t="s">
        <v>108</v>
      </c>
      <c r="C12" s="511"/>
      <c r="D12" s="305">
        <f t="shared" ref="D12:I12" si="1">SUM(D7:D11)</f>
        <v>131068773</v>
      </c>
      <c r="E12" s="306">
        <f t="shared" si="1"/>
        <v>58949</v>
      </c>
      <c r="F12" s="306">
        <f t="shared" si="1"/>
        <v>5045298</v>
      </c>
      <c r="G12" s="307">
        <f>ROUND(D12*1000/F12,0)</f>
        <v>25978</v>
      </c>
      <c r="H12" s="308">
        <f>SUM(H7:H11)</f>
        <v>124987</v>
      </c>
      <c r="I12" s="309">
        <f t="shared" si="1"/>
        <v>60496</v>
      </c>
      <c r="J12" s="214"/>
      <c r="K12" s="214"/>
    </row>
    <row r="13" spans="1:11" ht="17.399999999999999" customHeight="1" x14ac:dyDescent="0.2">
      <c r="A13" s="498" t="s">
        <v>74</v>
      </c>
      <c r="B13" s="492" t="s">
        <v>31</v>
      </c>
      <c r="C13" s="216" t="s">
        <v>109</v>
      </c>
      <c r="D13" s="296">
        <v>4939554</v>
      </c>
      <c r="E13" s="310">
        <v>12</v>
      </c>
      <c r="F13" s="297">
        <v>61502</v>
      </c>
      <c r="G13" s="298">
        <f t="shared" ref="G13:G17" si="2">ROUND(D13*1000/F13,0)</f>
        <v>80315</v>
      </c>
      <c r="H13" s="311">
        <v>0</v>
      </c>
      <c r="I13" s="312">
        <v>0</v>
      </c>
      <c r="J13" s="214"/>
    </row>
    <row r="14" spans="1:11" ht="17.399999999999999" customHeight="1" x14ac:dyDescent="0.2">
      <c r="A14" s="499"/>
      <c r="B14" s="493"/>
      <c r="C14" s="217" t="s">
        <v>110</v>
      </c>
      <c r="D14" s="299">
        <v>5406571</v>
      </c>
      <c r="E14" s="313">
        <v>126</v>
      </c>
      <c r="F14" s="300">
        <v>100127</v>
      </c>
      <c r="G14" s="298">
        <f t="shared" si="2"/>
        <v>53997</v>
      </c>
      <c r="H14" s="314">
        <v>0</v>
      </c>
      <c r="I14" s="315">
        <v>0</v>
      </c>
      <c r="J14" s="214"/>
    </row>
    <row r="15" spans="1:11" ht="17.399999999999999" customHeight="1" x14ac:dyDescent="0.2">
      <c r="A15" s="499"/>
      <c r="B15" s="493"/>
      <c r="C15" s="217" t="s">
        <v>111</v>
      </c>
      <c r="D15" s="299">
        <v>33327499</v>
      </c>
      <c r="E15" s="313">
        <v>925</v>
      </c>
      <c r="F15" s="300">
        <v>659042</v>
      </c>
      <c r="G15" s="298">
        <f t="shared" si="2"/>
        <v>50570</v>
      </c>
      <c r="H15" s="314">
        <v>0</v>
      </c>
      <c r="I15" s="315">
        <v>0</v>
      </c>
      <c r="J15" s="214"/>
    </row>
    <row r="16" spans="1:11" ht="17.399999999999999" customHeight="1" x14ac:dyDescent="0.2">
      <c r="A16" s="499"/>
      <c r="B16" s="493"/>
      <c r="C16" s="217" t="s">
        <v>112</v>
      </c>
      <c r="D16" s="299">
        <v>525935</v>
      </c>
      <c r="E16" s="313">
        <v>139</v>
      </c>
      <c r="F16" s="300">
        <v>18351</v>
      </c>
      <c r="G16" s="298">
        <f t="shared" si="2"/>
        <v>28660</v>
      </c>
      <c r="H16" s="316">
        <v>45</v>
      </c>
      <c r="I16" s="317">
        <v>10</v>
      </c>
      <c r="J16" s="214"/>
    </row>
    <row r="17" spans="1:10" ht="17.399999999999999" customHeight="1" x14ac:dyDescent="0.2">
      <c r="A17" s="499"/>
      <c r="B17" s="493"/>
      <c r="C17" s="217" t="s">
        <v>113</v>
      </c>
      <c r="D17" s="299">
        <v>2370</v>
      </c>
      <c r="E17" s="313">
        <v>5</v>
      </c>
      <c r="F17" s="313">
        <v>139</v>
      </c>
      <c r="G17" s="298">
        <f t="shared" si="2"/>
        <v>17050</v>
      </c>
      <c r="H17" s="314">
        <v>0</v>
      </c>
      <c r="I17" s="315">
        <v>0</v>
      </c>
      <c r="J17" s="214"/>
    </row>
    <row r="18" spans="1:10" ht="17.399999999999999" customHeight="1" x14ac:dyDescent="0.2">
      <c r="A18" s="499"/>
      <c r="B18" s="494"/>
      <c r="C18" s="218" t="s">
        <v>114</v>
      </c>
      <c r="D18" s="305">
        <f>SUM(D13:D17)</f>
        <v>44201929</v>
      </c>
      <c r="E18" s="306">
        <f>SUM(E13:E17)</f>
        <v>1207</v>
      </c>
      <c r="F18" s="306">
        <f>SUM(F13:F17)</f>
        <v>839161</v>
      </c>
      <c r="G18" s="318">
        <f>ROUND(D18*1000/F18,0)</f>
        <v>52674</v>
      </c>
      <c r="H18" s="308">
        <f>SUM(H13:H17)</f>
        <v>45</v>
      </c>
      <c r="I18" s="309">
        <f>SUM(I13:I17)</f>
        <v>10</v>
      </c>
      <c r="J18" s="214"/>
    </row>
    <row r="19" spans="1:10" ht="17.399999999999999" customHeight="1" x14ac:dyDescent="0.2">
      <c r="A19" s="499"/>
      <c r="B19" s="495" t="s">
        <v>32</v>
      </c>
      <c r="C19" s="216" t="s">
        <v>109</v>
      </c>
      <c r="D19" s="296">
        <v>33197739</v>
      </c>
      <c r="E19" s="310">
        <v>67</v>
      </c>
      <c r="F19" s="297">
        <v>570116</v>
      </c>
      <c r="G19" s="319">
        <f t="shared" ref="G19:G30" si="3">ROUND(D19*1000/F19,0)</f>
        <v>58230</v>
      </c>
      <c r="H19" s="320">
        <v>0</v>
      </c>
      <c r="I19" s="319">
        <v>0</v>
      </c>
      <c r="J19" s="214"/>
    </row>
    <row r="20" spans="1:10" ht="17.399999999999999" customHeight="1" x14ac:dyDescent="0.2">
      <c r="A20" s="499"/>
      <c r="B20" s="496"/>
      <c r="C20" s="217" t="s">
        <v>110</v>
      </c>
      <c r="D20" s="299">
        <v>80589397</v>
      </c>
      <c r="E20" s="300">
        <v>1671</v>
      </c>
      <c r="F20" s="300">
        <v>1436251</v>
      </c>
      <c r="G20" s="298">
        <f t="shared" si="3"/>
        <v>56111</v>
      </c>
      <c r="H20" s="321">
        <v>359</v>
      </c>
      <c r="I20" s="302">
        <v>59</v>
      </c>
      <c r="J20" s="214"/>
    </row>
    <row r="21" spans="1:10" ht="17.399999999999999" customHeight="1" x14ac:dyDescent="0.2">
      <c r="A21" s="499"/>
      <c r="B21" s="496"/>
      <c r="C21" s="217" t="s">
        <v>111</v>
      </c>
      <c r="D21" s="299">
        <v>35852314</v>
      </c>
      <c r="E21" s="300">
        <v>3982</v>
      </c>
      <c r="F21" s="300">
        <v>908723</v>
      </c>
      <c r="G21" s="298">
        <f t="shared" si="3"/>
        <v>39454</v>
      </c>
      <c r="H21" s="322">
        <v>196</v>
      </c>
      <c r="I21" s="303">
        <v>31</v>
      </c>
      <c r="J21" s="214"/>
    </row>
    <row r="22" spans="1:10" ht="17.399999999999999" customHeight="1" x14ac:dyDescent="0.2">
      <c r="A22" s="499"/>
      <c r="B22" s="496"/>
      <c r="C22" s="217" t="s">
        <v>112</v>
      </c>
      <c r="D22" s="299">
        <v>18766000</v>
      </c>
      <c r="E22" s="300">
        <v>3384</v>
      </c>
      <c r="F22" s="300">
        <v>535717</v>
      </c>
      <c r="G22" s="298">
        <f t="shared" si="3"/>
        <v>35030</v>
      </c>
      <c r="H22" s="322">
        <v>541</v>
      </c>
      <c r="I22" s="303">
        <v>283</v>
      </c>
      <c r="J22" s="214"/>
    </row>
    <row r="23" spans="1:10" ht="17.399999999999999" customHeight="1" x14ac:dyDescent="0.2">
      <c r="A23" s="499"/>
      <c r="B23" s="496"/>
      <c r="C23" s="217" t="s">
        <v>113</v>
      </c>
      <c r="D23" s="299">
        <v>88881</v>
      </c>
      <c r="E23" s="313">
        <v>209</v>
      </c>
      <c r="F23" s="300">
        <v>8206</v>
      </c>
      <c r="G23" s="298">
        <f t="shared" si="3"/>
        <v>10831</v>
      </c>
      <c r="H23" s="322">
        <v>1394</v>
      </c>
      <c r="I23" s="303">
        <v>347</v>
      </c>
      <c r="J23" s="214"/>
    </row>
    <row r="24" spans="1:10" ht="17.399999999999999" customHeight="1" x14ac:dyDescent="0.2">
      <c r="A24" s="499"/>
      <c r="B24" s="497"/>
      <c r="C24" s="218" t="s">
        <v>114</v>
      </c>
      <c r="D24" s="305">
        <f>SUM(D19:D23)</f>
        <v>168494331</v>
      </c>
      <c r="E24" s="306">
        <f>SUM(E19:E23)</f>
        <v>9313</v>
      </c>
      <c r="F24" s="306">
        <f>SUM(F19:F23)</f>
        <v>3459013</v>
      </c>
      <c r="G24" s="306">
        <f t="shared" si="3"/>
        <v>48712</v>
      </c>
      <c r="H24" s="305">
        <f>SUM(H19:H23)</f>
        <v>2490</v>
      </c>
      <c r="I24" s="307">
        <f>SUM(I19:I23)</f>
        <v>720</v>
      </c>
      <c r="J24" s="214"/>
    </row>
    <row r="25" spans="1:10" ht="17.399999999999999" customHeight="1" x14ac:dyDescent="0.2">
      <c r="A25" s="499"/>
      <c r="B25" s="509" t="s">
        <v>33</v>
      </c>
      <c r="C25" s="219" t="s">
        <v>115</v>
      </c>
      <c r="D25" s="323">
        <v>463810</v>
      </c>
      <c r="E25" s="324">
        <v>4</v>
      </c>
      <c r="F25" s="325">
        <v>5255</v>
      </c>
      <c r="G25" s="298">
        <f t="shared" si="3"/>
        <v>88261</v>
      </c>
      <c r="H25" s="296">
        <v>0</v>
      </c>
      <c r="I25" s="298">
        <v>0</v>
      </c>
      <c r="J25" s="214"/>
    </row>
    <row r="26" spans="1:10" ht="17.399999999999999" customHeight="1" x14ac:dyDescent="0.2">
      <c r="A26" s="499"/>
      <c r="B26" s="496"/>
      <c r="C26" s="217" t="s">
        <v>116</v>
      </c>
      <c r="D26" s="299">
        <v>2457920</v>
      </c>
      <c r="E26" s="313">
        <v>27</v>
      </c>
      <c r="F26" s="300">
        <v>43220</v>
      </c>
      <c r="G26" s="298">
        <f t="shared" si="3"/>
        <v>56870</v>
      </c>
      <c r="H26" s="326">
        <v>0</v>
      </c>
      <c r="I26" s="327">
        <v>0</v>
      </c>
      <c r="J26" s="214"/>
    </row>
    <row r="27" spans="1:10" ht="17.399999999999999" customHeight="1" x14ac:dyDescent="0.2">
      <c r="A27" s="499"/>
      <c r="B27" s="496"/>
      <c r="C27" s="217" t="s">
        <v>117</v>
      </c>
      <c r="D27" s="299">
        <v>4530827</v>
      </c>
      <c r="E27" s="313">
        <v>48</v>
      </c>
      <c r="F27" s="300">
        <v>46747</v>
      </c>
      <c r="G27" s="298">
        <f t="shared" si="3"/>
        <v>96922</v>
      </c>
      <c r="H27" s="299">
        <v>0</v>
      </c>
      <c r="I27" s="303">
        <v>0</v>
      </c>
      <c r="J27" s="214"/>
    </row>
    <row r="28" spans="1:10" ht="17.399999999999999" customHeight="1" x14ac:dyDescent="0.2">
      <c r="A28" s="499"/>
      <c r="B28" s="496"/>
      <c r="C28" s="217" t="s">
        <v>118</v>
      </c>
      <c r="D28" s="299">
        <v>182790</v>
      </c>
      <c r="E28" s="313">
        <v>9</v>
      </c>
      <c r="F28" s="300">
        <v>2308</v>
      </c>
      <c r="G28" s="298">
        <f t="shared" si="3"/>
        <v>79198</v>
      </c>
      <c r="H28" s="299">
        <v>0</v>
      </c>
      <c r="I28" s="303">
        <v>0</v>
      </c>
      <c r="J28" s="214"/>
    </row>
    <row r="29" spans="1:10" ht="17.399999999999999" customHeight="1" x14ac:dyDescent="0.2">
      <c r="A29" s="499"/>
      <c r="B29" s="496"/>
      <c r="C29" s="217" t="s">
        <v>119</v>
      </c>
      <c r="D29" s="328">
        <v>0</v>
      </c>
      <c r="E29" s="329">
        <v>0</v>
      </c>
      <c r="F29" s="329">
        <v>0</v>
      </c>
      <c r="G29" s="298">
        <v>0</v>
      </c>
      <c r="H29" s="299">
        <v>0</v>
      </c>
      <c r="I29" s="303">
        <v>0</v>
      </c>
      <c r="J29" s="214"/>
    </row>
    <row r="30" spans="1:10" ht="17.399999999999999" customHeight="1" x14ac:dyDescent="0.2">
      <c r="A30" s="499"/>
      <c r="B30" s="497"/>
      <c r="C30" s="218" t="s">
        <v>120</v>
      </c>
      <c r="D30" s="330">
        <f>SUM(D25:D29)</f>
        <v>7635347</v>
      </c>
      <c r="E30" s="331">
        <f>SUM(E25:E29)</f>
        <v>88</v>
      </c>
      <c r="F30" s="331">
        <f>SUM(F25:F29)</f>
        <v>97530</v>
      </c>
      <c r="G30" s="307">
        <f t="shared" si="3"/>
        <v>78287</v>
      </c>
      <c r="H30" s="308">
        <f>SUM(H25:H29)</f>
        <v>0</v>
      </c>
      <c r="I30" s="309">
        <f>SUM(I25:I29)</f>
        <v>0</v>
      </c>
      <c r="J30" s="214"/>
    </row>
    <row r="31" spans="1:10" ht="17.399999999999999" customHeight="1" x14ac:dyDescent="0.2">
      <c r="A31" s="499"/>
      <c r="B31" s="495" t="s">
        <v>34</v>
      </c>
      <c r="C31" s="216" t="s">
        <v>121</v>
      </c>
      <c r="D31" s="296">
        <v>35688</v>
      </c>
      <c r="E31" s="310">
        <v>3</v>
      </c>
      <c r="F31" s="297">
        <v>2423</v>
      </c>
      <c r="G31" s="298">
        <f t="shared" ref="G31:G48" si="4">D31*1000/F31</f>
        <v>14728.848534874123</v>
      </c>
      <c r="H31" s="296">
        <v>0</v>
      </c>
      <c r="I31" s="298">
        <v>0</v>
      </c>
      <c r="J31" s="214"/>
    </row>
    <row r="32" spans="1:10" ht="17.399999999999999" customHeight="1" x14ac:dyDescent="0.2">
      <c r="A32" s="499"/>
      <c r="B32" s="496"/>
      <c r="C32" s="217" t="s">
        <v>122</v>
      </c>
      <c r="D32" s="299">
        <v>6749995</v>
      </c>
      <c r="E32" s="313">
        <v>91</v>
      </c>
      <c r="F32" s="300">
        <v>118510</v>
      </c>
      <c r="G32" s="298">
        <f t="shared" si="4"/>
        <v>56957.176609568814</v>
      </c>
      <c r="H32" s="301">
        <v>0</v>
      </c>
      <c r="I32" s="327">
        <v>0</v>
      </c>
      <c r="J32" s="214"/>
    </row>
    <row r="33" spans="1:11" ht="17.399999999999999" customHeight="1" x14ac:dyDescent="0.2">
      <c r="A33" s="499"/>
      <c r="B33" s="496"/>
      <c r="C33" s="217" t="s">
        <v>123</v>
      </c>
      <c r="D33" s="299">
        <v>26675595</v>
      </c>
      <c r="E33" s="300">
        <v>1076</v>
      </c>
      <c r="F33" s="300">
        <v>882752</v>
      </c>
      <c r="G33" s="298">
        <f t="shared" si="4"/>
        <v>30218.674100993256</v>
      </c>
      <c r="H33" s="299">
        <v>0</v>
      </c>
      <c r="I33" s="303">
        <v>0</v>
      </c>
      <c r="J33" s="214"/>
    </row>
    <row r="34" spans="1:11" ht="17.399999999999999" customHeight="1" x14ac:dyDescent="0.2">
      <c r="A34" s="499"/>
      <c r="B34" s="496"/>
      <c r="C34" s="217" t="s">
        <v>124</v>
      </c>
      <c r="D34" s="299">
        <v>755394</v>
      </c>
      <c r="E34" s="313">
        <v>377</v>
      </c>
      <c r="F34" s="300">
        <v>77481</v>
      </c>
      <c r="G34" s="298">
        <f t="shared" si="4"/>
        <v>9749.4095326596198</v>
      </c>
      <c r="H34" s="299">
        <v>708</v>
      </c>
      <c r="I34" s="303">
        <v>188</v>
      </c>
      <c r="J34" s="214"/>
    </row>
    <row r="35" spans="1:11" ht="17.399999999999999" customHeight="1" x14ac:dyDescent="0.2">
      <c r="A35" s="499"/>
      <c r="B35" s="496"/>
      <c r="C35" s="217" t="s">
        <v>125</v>
      </c>
      <c r="D35" s="299">
        <v>51968</v>
      </c>
      <c r="E35" s="313">
        <v>127</v>
      </c>
      <c r="F35" s="300">
        <v>5583</v>
      </c>
      <c r="G35" s="298">
        <f t="shared" si="4"/>
        <v>9308.2572093856343</v>
      </c>
      <c r="H35" s="299">
        <v>938</v>
      </c>
      <c r="I35" s="303">
        <v>199</v>
      </c>
      <c r="J35" s="214"/>
    </row>
    <row r="36" spans="1:11" ht="17.399999999999999" customHeight="1" x14ac:dyDescent="0.2">
      <c r="A36" s="499"/>
      <c r="B36" s="497"/>
      <c r="C36" s="218" t="s">
        <v>126</v>
      </c>
      <c r="D36" s="305">
        <f>SUM(D31:D35)</f>
        <v>34268640</v>
      </c>
      <c r="E36" s="306">
        <f>SUM(E31:E35)</f>
        <v>1674</v>
      </c>
      <c r="F36" s="306">
        <f>SUM(F31:F35)</f>
        <v>1086749</v>
      </c>
      <c r="G36" s="307">
        <f t="shared" si="4"/>
        <v>31533.169112646985</v>
      </c>
      <c r="H36" s="308">
        <f>SUM(H31:H35)</f>
        <v>1646</v>
      </c>
      <c r="I36" s="309">
        <f>SUM(I31:I35)</f>
        <v>387</v>
      </c>
      <c r="J36" s="214"/>
    </row>
    <row r="37" spans="1:11" ht="17.399999999999999" customHeight="1" x14ac:dyDescent="0.2">
      <c r="A37" s="499"/>
      <c r="B37" s="495" t="s">
        <v>127</v>
      </c>
      <c r="C37" s="216" t="s">
        <v>121</v>
      </c>
      <c r="D37" s="296">
        <v>1524137</v>
      </c>
      <c r="E37" s="310">
        <v>4</v>
      </c>
      <c r="F37" s="297">
        <v>19911</v>
      </c>
      <c r="G37" s="298">
        <f t="shared" si="4"/>
        <v>76547.48631409774</v>
      </c>
      <c r="H37" s="296">
        <v>0</v>
      </c>
      <c r="I37" s="298">
        <v>0</v>
      </c>
      <c r="J37" s="214"/>
    </row>
    <row r="38" spans="1:11" ht="17.399999999999999" customHeight="1" x14ac:dyDescent="0.2">
      <c r="A38" s="499"/>
      <c r="B38" s="496"/>
      <c r="C38" s="217" t="s">
        <v>122</v>
      </c>
      <c r="D38" s="299">
        <v>17325772</v>
      </c>
      <c r="E38" s="300">
        <v>10896</v>
      </c>
      <c r="F38" s="300">
        <v>442849</v>
      </c>
      <c r="G38" s="298">
        <f t="shared" si="4"/>
        <v>39123.430334041623</v>
      </c>
      <c r="H38" s="301">
        <v>13</v>
      </c>
      <c r="I38" s="302">
        <v>0</v>
      </c>
      <c r="J38" s="214"/>
    </row>
    <row r="39" spans="1:11" ht="17.399999999999999" customHeight="1" x14ac:dyDescent="0.2">
      <c r="A39" s="499"/>
      <c r="B39" s="496"/>
      <c r="C39" s="217" t="s">
        <v>123</v>
      </c>
      <c r="D39" s="299">
        <v>8303676</v>
      </c>
      <c r="E39" s="313">
        <v>99</v>
      </c>
      <c r="F39" s="300">
        <v>158342</v>
      </c>
      <c r="G39" s="298">
        <f t="shared" si="4"/>
        <v>52441.398997107528</v>
      </c>
      <c r="H39" s="299">
        <v>0</v>
      </c>
      <c r="I39" s="303">
        <v>0</v>
      </c>
      <c r="J39" s="214"/>
      <c r="K39" s="53"/>
    </row>
    <row r="40" spans="1:11" ht="17.399999999999999" customHeight="1" x14ac:dyDescent="0.2">
      <c r="A40" s="499"/>
      <c r="B40" s="496"/>
      <c r="C40" s="217" t="s">
        <v>124</v>
      </c>
      <c r="D40" s="299">
        <v>78859</v>
      </c>
      <c r="E40" s="313">
        <v>92</v>
      </c>
      <c r="F40" s="300">
        <v>5549</v>
      </c>
      <c r="G40" s="298">
        <f t="shared" si="4"/>
        <v>14211.389439538656</v>
      </c>
      <c r="H40" s="299">
        <v>0</v>
      </c>
      <c r="I40" s="303">
        <v>0</v>
      </c>
      <c r="J40" s="214"/>
      <c r="K40" s="53"/>
    </row>
    <row r="41" spans="1:11" ht="17.399999999999999" customHeight="1" x14ac:dyDescent="0.2">
      <c r="A41" s="499"/>
      <c r="B41" s="496"/>
      <c r="C41" s="217" t="s">
        <v>125</v>
      </c>
      <c r="D41" s="299">
        <v>24272</v>
      </c>
      <c r="E41" s="313">
        <v>95</v>
      </c>
      <c r="F41" s="300">
        <v>2024</v>
      </c>
      <c r="G41" s="298">
        <f t="shared" si="4"/>
        <v>11992.09486166008</v>
      </c>
      <c r="H41" s="299">
        <v>63</v>
      </c>
      <c r="I41" s="303">
        <v>44</v>
      </c>
      <c r="J41" s="214"/>
    </row>
    <row r="42" spans="1:11" ht="17.399999999999999" customHeight="1" x14ac:dyDescent="0.2">
      <c r="A42" s="499"/>
      <c r="B42" s="497"/>
      <c r="C42" s="218" t="s">
        <v>126</v>
      </c>
      <c r="D42" s="305">
        <f>SUM(D37:D41)</f>
        <v>27256716</v>
      </c>
      <c r="E42" s="306">
        <f>SUM(E37:E41)</f>
        <v>11186</v>
      </c>
      <c r="F42" s="306">
        <f>SUM(F37:F41)</f>
        <v>628675</v>
      </c>
      <c r="G42" s="307">
        <f t="shared" si="4"/>
        <v>43355.813417107405</v>
      </c>
      <c r="H42" s="308">
        <f>SUM(H37:H41)</f>
        <v>76</v>
      </c>
      <c r="I42" s="309">
        <f>SUM(I37:I41)</f>
        <v>44</v>
      </c>
      <c r="J42" s="214"/>
    </row>
    <row r="43" spans="1:11" ht="17.399999999999999" customHeight="1" x14ac:dyDescent="0.2">
      <c r="A43" s="499"/>
      <c r="B43" s="506" t="s">
        <v>80</v>
      </c>
      <c r="C43" s="216" t="s">
        <v>128</v>
      </c>
      <c r="D43" s="323">
        <f t="shared" ref="D43:E47" si="5">D13+D19+D25+D31+D37</f>
        <v>40160928</v>
      </c>
      <c r="E43" s="332">
        <f t="shared" si="5"/>
        <v>90</v>
      </c>
      <c r="F43" s="332">
        <f>F13+F19+F25+F31+F37</f>
        <v>659207</v>
      </c>
      <c r="G43" s="319">
        <f>D43*1000/F43</f>
        <v>60923.090925915531</v>
      </c>
      <c r="H43" s="333">
        <f>H13+H19+H25+H31+H37</f>
        <v>0</v>
      </c>
      <c r="I43" s="334">
        <f t="shared" ref="H43:I47" si="6">I13+I19+I25+I31+I37</f>
        <v>0</v>
      </c>
      <c r="J43" s="214"/>
    </row>
    <row r="44" spans="1:11" ht="17.399999999999999" customHeight="1" x14ac:dyDescent="0.2">
      <c r="A44" s="499"/>
      <c r="B44" s="507"/>
      <c r="C44" s="217" t="s">
        <v>129</v>
      </c>
      <c r="D44" s="299">
        <f t="shared" si="5"/>
        <v>112529655</v>
      </c>
      <c r="E44" s="335">
        <f t="shared" si="5"/>
        <v>12811</v>
      </c>
      <c r="F44" s="335">
        <f>F14+F20+F26+F32+F38</f>
        <v>2140957</v>
      </c>
      <c r="G44" s="303">
        <f t="shared" si="4"/>
        <v>52560.44609957136</v>
      </c>
      <c r="H44" s="336">
        <f>H14+H20+H26+H32+H38</f>
        <v>372</v>
      </c>
      <c r="I44" s="337">
        <f t="shared" si="6"/>
        <v>59</v>
      </c>
      <c r="J44" s="214"/>
    </row>
    <row r="45" spans="1:11" ht="17.399999999999999" customHeight="1" x14ac:dyDescent="0.2">
      <c r="A45" s="499"/>
      <c r="B45" s="507"/>
      <c r="C45" s="217" t="s">
        <v>130</v>
      </c>
      <c r="D45" s="299">
        <f t="shared" si="5"/>
        <v>108689911</v>
      </c>
      <c r="E45" s="335">
        <f t="shared" si="5"/>
        <v>6130</v>
      </c>
      <c r="F45" s="335">
        <f>F15+F21+F27+F33+F39</f>
        <v>2655606</v>
      </c>
      <c r="G45" s="303">
        <f t="shared" si="4"/>
        <v>40928.477718456728</v>
      </c>
      <c r="H45" s="336">
        <f t="shared" si="6"/>
        <v>196</v>
      </c>
      <c r="I45" s="337">
        <f t="shared" si="6"/>
        <v>31</v>
      </c>
      <c r="J45" s="214"/>
    </row>
    <row r="46" spans="1:11" ht="17.399999999999999" customHeight="1" x14ac:dyDescent="0.2">
      <c r="A46" s="499"/>
      <c r="B46" s="507"/>
      <c r="C46" s="217" t="s">
        <v>131</v>
      </c>
      <c r="D46" s="299">
        <f t="shared" si="5"/>
        <v>20308978</v>
      </c>
      <c r="E46" s="335">
        <f t="shared" si="5"/>
        <v>4001</v>
      </c>
      <c r="F46" s="335">
        <f>F16+F22+F28+F34+F40</f>
        <v>639406</v>
      </c>
      <c r="G46" s="303">
        <f t="shared" si="4"/>
        <v>31762.257470214543</v>
      </c>
      <c r="H46" s="336">
        <f t="shared" si="6"/>
        <v>1294</v>
      </c>
      <c r="I46" s="337">
        <f t="shared" si="6"/>
        <v>481</v>
      </c>
      <c r="J46" s="214"/>
    </row>
    <row r="47" spans="1:11" ht="17.399999999999999" customHeight="1" x14ac:dyDescent="0.2">
      <c r="A47" s="499"/>
      <c r="B47" s="507"/>
      <c r="C47" s="217" t="s">
        <v>132</v>
      </c>
      <c r="D47" s="299">
        <f t="shared" si="5"/>
        <v>167491</v>
      </c>
      <c r="E47" s="300">
        <f t="shared" si="5"/>
        <v>436</v>
      </c>
      <c r="F47" s="300">
        <f>F17+F23+F29+F35+F41</f>
        <v>15952</v>
      </c>
      <c r="G47" s="303">
        <f t="shared" si="4"/>
        <v>10499.686559679038</v>
      </c>
      <c r="H47" s="299">
        <f t="shared" si="6"/>
        <v>2395</v>
      </c>
      <c r="I47" s="303">
        <f t="shared" si="6"/>
        <v>590</v>
      </c>
      <c r="J47" s="214"/>
    </row>
    <row r="48" spans="1:11" ht="17.399999999999999" customHeight="1" x14ac:dyDescent="0.2">
      <c r="A48" s="500"/>
      <c r="B48" s="508"/>
      <c r="C48" s="218" t="s">
        <v>133</v>
      </c>
      <c r="D48" s="308">
        <f t="shared" ref="D48:I48" si="7">SUM(D43:D47)</f>
        <v>281856963</v>
      </c>
      <c r="E48" s="306">
        <f t="shared" si="7"/>
        <v>23468</v>
      </c>
      <c r="F48" s="306">
        <f t="shared" si="7"/>
        <v>6111128</v>
      </c>
      <c r="G48" s="307">
        <f t="shared" si="4"/>
        <v>46121.921026690979</v>
      </c>
      <c r="H48" s="305">
        <f t="shared" si="7"/>
        <v>4257</v>
      </c>
      <c r="I48" s="307">
        <f t="shared" si="7"/>
        <v>1161</v>
      </c>
      <c r="J48" s="214"/>
    </row>
    <row r="49" spans="1:10" x14ac:dyDescent="0.2">
      <c r="A49" s="220"/>
      <c r="B49" s="221"/>
      <c r="C49" s="222"/>
      <c r="D49" s="223"/>
      <c r="E49" s="223"/>
      <c r="F49" s="223"/>
      <c r="G49" s="223"/>
      <c r="H49" s="224"/>
      <c r="I49" s="225" t="s">
        <v>101</v>
      </c>
      <c r="J49" s="214"/>
    </row>
    <row r="50" spans="1:10" x14ac:dyDescent="0.2">
      <c r="A50" s="214"/>
      <c r="B50" s="214"/>
      <c r="C50" s="214"/>
      <c r="D50" s="214"/>
      <c r="E50" s="214"/>
      <c r="F50" s="214"/>
      <c r="G50" s="214"/>
      <c r="H50" s="214"/>
      <c r="I50" s="214"/>
      <c r="J50" s="214"/>
    </row>
    <row r="51" spans="1:10" x14ac:dyDescent="0.2">
      <c r="A51" s="214"/>
      <c r="B51" s="214"/>
      <c r="C51" s="214"/>
      <c r="D51" s="214"/>
      <c r="E51" s="214"/>
      <c r="F51" s="214"/>
      <c r="G51" s="214"/>
      <c r="H51" s="214"/>
      <c r="I51" s="214"/>
      <c r="J51" s="214"/>
    </row>
    <row r="52" spans="1:10" x14ac:dyDescent="0.2">
      <c r="A52" s="214"/>
      <c r="B52" s="226"/>
      <c r="C52" s="214"/>
      <c r="D52" s="214"/>
      <c r="E52" s="214"/>
      <c r="F52" s="214"/>
      <c r="G52" s="214"/>
      <c r="H52" s="214"/>
      <c r="I52" s="214"/>
      <c r="J52" s="214"/>
    </row>
    <row r="53" spans="1:10" x14ac:dyDescent="0.2">
      <c r="A53" s="214"/>
      <c r="B53" s="214"/>
      <c r="C53" s="214"/>
      <c r="D53" s="214"/>
      <c r="E53" s="214"/>
      <c r="F53" s="214"/>
      <c r="G53" s="214"/>
      <c r="H53" s="214"/>
      <c r="I53" s="214"/>
      <c r="J53" s="214"/>
    </row>
    <row r="55" spans="1:10" x14ac:dyDescent="0.2">
      <c r="B55" s="20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H5:I5"/>
    <mergeCell ref="B7:C7"/>
    <mergeCell ref="D5:G5"/>
    <mergeCell ref="B8:C8"/>
    <mergeCell ref="A5:C6"/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6"/>
  <sheetViews>
    <sheetView view="pageBreakPreview" topLeftCell="A28" zoomScaleNormal="100" zoomScaleSheetLayoutView="100" workbookViewId="0">
      <selection activeCell="C9" sqref="C9"/>
    </sheetView>
  </sheetViews>
  <sheetFormatPr defaultColWidth="8" defaultRowHeight="14.4" x14ac:dyDescent="0.2"/>
  <cols>
    <col min="1" max="1" width="3.19921875" style="54" customWidth="1"/>
    <col min="2" max="2" width="13.19921875" style="54" customWidth="1"/>
    <col min="3" max="3" width="11.59765625" style="54" customWidth="1"/>
    <col min="4" max="8" width="10.59765625" style="54" customWidth="1"/>
    <col min="9" max="9" width="8" style="54" customWidth="1"/>
    <col min="10" max="16384" width="8" style="54"/>
  </cols>
  <sheetData>
    <row r="1" spans="1:10" x14ac:dyDescent="0.2">
      <c r="C1" s="97"/>
      <c r="F1" s="97"/>
    </row>
    <row r="2" spans="1:10" x14ac:dyDescent="0.2">
      <c r="C2" s="97"/>
      <c r="D2" s="97"/>
      <c r="F2" s="97"/>
      <c r="G2" s="97"/>
    </row>
    <row r="3" spans="1:10" s="6" customFormat="1" ht="21.75" customHeight="1" x14ac:dyDescent="0.2">
      <c r="A3" s="110" t="s">
        <v>228</v>
      </c>
      <c r="B3" s="165"/>
      <c r="C3" s="165"/>
      <c r="D3" s="165"/>
      <c r="E3" s="165"/>
      <c r="F3" s="165"/>
      <c r="G3" s="165"/>
      <c r="H3" s="165"/>
    </row>
    <row r="4" spans="1:10" ht="15.75" customHeight="1" x14ac:dyDescent="0.2">
      <c r="A4" s="527" t="s">
        <v>135</v>
      </c>
      <c r="B4" s="528"/>
      <c r="C4" s="533" t="s">
        <v>35</v>
      </c>
      <c r="D4" s="534"/>
      <c r="E4" s="535"/>
      <c r="F4" s="536" t="s">
        <v>36</v>
      </c>
      <c r="G4" s="534"/>
      <c r="H4" s="535"/>
    </row>
    <row r="5" spans="1:10" ht="15.75" customHeight="1" x14ac:dyDescent="0.2">
      <c r="A5" s="529"/>
      <c r="B5" s="530"/>
      <c r="C5" s="111" t="s">
        <v>37</v>
      </c>
      <c r="D5" s="112" t="s">
        <v>38</v>
      </c>
      <c r="E5" s="537" t="s">
        <v>39</v>
      </c>
      <c r="F5" s="113" t="s">
        <v>37</v>
      </c>
      <c r="G5" s="112" t="s">
        <v>38</v>
      </c>
      <c r="H5" s="537" t="s">
        <v>39</v>
      </c>
    </row>
    <row r="6" spans="1:10" ht="15.75" customHeight="1" x14ac:dyDescent="0.2">
      <c r="A6" s="531"/>
      <c r="B6" s="532"/>
      <c r="C6" s="114" t="s">
        <v>40</v>
      </c>
      <c r="D6" s="115" t="s">
        <v>41</v>
      </c>
      <c r="E6" s="538"/>
      <c r="F6" s="116" t="s">
        <v>40</v>
      </c>
      <c r="G6" s="115" t="s">
        <v>41</v>
      </c>
      <c r="H6" s="538"/>
      <c r="J6"/>
    </row>
    <row r="7" spans="1:10" ht="21.75" customHeight="1" x14ac:dyDescent="0.2">
      <c r="A7" s="524" t="s">
        <v>42</v>
      </c>
      <c r="B7" s="227" t="s">
        <v>43</v>
      </c>
      <c r="C7" s="338">
        <v>49285</v>
      </c>
      <c r="D7" s="339">
        <v>3948972</v>
      </c>
      <c r="E7" s="340">
        <v>482</v>
      </c>
      <c r="F7" s="338">
        <v>34823</v>
      </c>
      <c r="G7" s="339">
        <v>418715</v>
      </c>
      <c r="H7" s="340">
        <v>455</v>
      </c>
      <c r="J7"/>
    </row>
    <row r="8" spans="1:10" ht="21.75" customHeight="1" x14ac:dyDescent="0.2">
      <c r="A8" s="525"/>
      <c r="B8" s="227" t="s">
        <v>44</v>
      </c>
      <c r="C8" s="338">
        <v>271</v>
      </c>
      <c r="D8" s="339">
        <v>21904</v>
      </c>
      <c r="E8" s="340">
        <v>2</v>
      </c>
      <c r="F8" s="338">
        <v>3515</v>
      </c>
      <c r="G8" s="339">
        <v>35306</v>
      </c>
      <c r="H8" s="340">
        <v>40</v>
      </c>
      <c r="J8"/>
    </row>
    <row r="9" spans="1:10" ht="21.75" customHeight="1" x14ac:dyDescent="0.2">
      <c r="A9" s="525"/>
      <c r="B9" s="227" t="s">
        <v>45</v>
      </c>
      <c r="C9" s="338">
        <v>14403</v>
      </c>
      <c r="D9" s="339">
        <v>1247533</v>
      </c>
      <c r="E9" s="340">
        <v>32</v>
      </c>
      <c r="F9" s="338">
        <v>8821</v>
      </c>
      <c r="G9" s="339">
        <v>74558</v>
      </c>
      <c r="H9" s="340">
        <v>38</v>
      </c>
    </row>
    <row r="10" spans="1:10" ht="21.75" customHeight="1" x14ac:dyDescent="0.2">
      <c r="A10" s="525"/>
      <c r="B10" s="227" t="s">
        <v>46</v>
      </c>
      <c r="C10" s="338">
        <v>64</v>
      </c>
      <c r="D10" s="339">
        <v>2262</v>
      </c>
      <c r="E10" s="340">
        <v>1</v>
      </c>
      <c r="F10" s="338">
        <v>86</v>
      </c>
      <c r="G10" s="339">
        <v>205</v>
      </c>
      <c r="H10" s="340">
        <v>3</v>
      </c>
    </row>
    <row r="11" spans="1:10" ht="21.75" customHeight="1" x14ac:dyDescent="0.2">
      <c r="A11" s="525"/>
      <c r="B11" s="227" t="s">
        <v>47</v>
      </c>
      <c r="C11" s="338">
        <v>1000</v>
      </c>
      <c r="D11" s="339">
        <v>71370</v>
      </c>
      <c r="E11" s="340">
        <v>9</v>
      </c>
      <c r="F11" s="338">
        <v>980</v>
      </c>
      <c r="G11" s="339">
        <v>8267</v>
      </c>
      <c r="H11" s="340">
        <v>23</v>
      </c>
    </row>
    <row r="12" spans="1:10" ht="21.75" customHeight="1" x14ac:dyDescent="0.2">
      <c r="A12" s="526"/>
      <c r="B12" s="228" t="s">
        <v>48</v>
      </c>
      <c r="C12" s="341">
        <f>SUM(C7:C11)</f>
        <v>65023</v>
      </c>
      <c r="D12" s="342">
        <f>SUM(D7:D11)</f>
        <v>5292041</v>
      </c>
      <c r="E12" s="343">
        <f t="shared" ref="E12:H12" si="0">SUM(E7:E11)</f>
        <v>526</v>
      </c>
      <c r="F12" s="341">
        <f t="shared" si="0"/>
        <v>48225</v>
      </c>
      <c r="G12" s="342">
        <f t="shared" si="0"/>
        <v>537051</v>
      </c>
      <c r="H12" s="343">
        <f t="shared" si="0"/>
        <v>559</v>
      </c>
    </row>
    <row r="13" spans="1:10" ht="21.75" customHeight="1" x14ac:dyDescent="0.2">
      <c r="A13" s="524" t="s">
        <v>49</v>
      </c>
      <c r="B13" s="229" t="s">
        <v>151</v>
      </c>
      <c r="C13" s="338">
        <v>6424</v>
      </c>
      <c r="D13" s="339">
        <v>736302</v>
      </c>
      <c r="E13" s="340">
        <v>8</v>
      </c>
      <c r="F13" s="344">
        <v>21293</v>
      </c>
      <c r="G13" s="339">
        <v>846171</v>
      </c>
      <c r="H13" s="340">
        <v>17</v>
      </c>
    </row>
    <row r="14" spans="1:10" ht="21.75" customHeight="1" x14ac:dyDescent="0.2">
      <c r="A14" s="525"/>
      <c r="B14" s="227" t="s">
        <v>50</v>
      </c>
      <c r="C14" s="338">
        <v>11115</v>
      </c>
      <c r="D14" s="339">
        <v>1171367</v>
      </c>
      <c r="E14" s="340">
        <v>37</v>
      </c>
      <c r="F14" s="344">
        <v>3884</v>
      </c>
      <c r="G14" s="339">
        <v>85314</v>
      </c>
      <c r="H14" s="340">
        <v>37</v>
      </c>
      <c r="J14" s="55"/>
    </row>
    <row r="15" spans="1:10" ht="21.75" customHeight="1" x14ac:dyDescent="0.2">
      <c r="A15" s="525"/>
      <c r="B15" s="227" t="s">
        <v>51</v>
      </c>
      <c r="C15" s="338">
        <v>3801</v>
      </c>
      <c r="D15" s="339">
        <v>361545</v>
      </c>
      <c r="E15" s="340">
        <v>10</v>
      </c>
      <c r="F15" s="344">
        <v>1813</v>
      </c>
      <c r="G15" s="339">
        <v>15190</v>
      </c>
      <c r="H15" s="340">
        <v>8</v>
      </c>
    </row>
    <row r="16" spans="1:10" ht="21.75" customHeight="1" x14ac:dyDescent="0.2">
      <c r="A16" s="525"/>
      <c r="B16" s="227" t="s">
        <v>47</v>
      </c>
      <c r="C16" s="338">
        <v>447</v>
      </c>
      <c r="D16" s="339">
        <v>37750</v>
      </c>
      <c r="E16" s="340">
        <v>4</v>
      </c>
      <c r="F16" s="344">
        <v>11415</v>
      </c>
      <c r="G16" s="339">
        <v>538123</v>
      </c>
      <c r="H16" s="340">
        <v>20</v>
      </c>
    </row>
    <row r="17" spans="1:9" ht="21.75" customHeight="1" x14ac:dyDescent="0.2">
      <c r="A17" s="526"/>
      <c r="B17" s="228" t="s">
        <v>48</v>
      </c>
      <c r="C17" s="341">
        <f>SUM(C13:C16)</f>
        <v>21787</v>
      </c>
      <c r="D17" s="342">
        <f t="shared" ref="D17:G17" si="1">SUM(D13:D16)</f>
        <v>2306964</v>
      </c>
      <c r="E17" s="343">
        <f>SUM(E13:E16)</f>
        <v>59</v>
      </c>
      <c r="F17" s="341">
        <f t="shared" si="1"/>
        <v>38405</v>
      </c>
      <c r="G17" s="342">
        <f t="shared" si="1"/>
        <v>1484798</v>
      </c>
      <c r="H17" s="343">
        <f>SUM(H13:H16)</f>
        <v>82</v>
      </c>
    </row>
    <row r="18" spans="1:9" ht="21.75" customHeight="1" x14ac:dyDescent="0.2">
      <c r="A18" s="558" t="s">
        <v>52</v>
      </c>
      <c r="B18" s="559"/>
      <c r="C18" s="345">
        <f>SUM(C12,C17)</f>
        <v>86810</v>
      </c>
      <c r="D18" s="346">
        <f t="shared" ref="D18:H18" si="2">SUM(D12,D17)</f>
        <v>7599005</v>
      </c>
      <c r="E18" s="347">
        <f>SUM(E12,E17)</f>
        <v>585</v>
      </c>
      <c r="F18" s="348">
        <f t="shared" si="2"/>
        <v>86630</v>
      </c>
      <c r="G18" s="346">
        <f>SUM(G12,G17)</f>
        <v>2021849</v>
      </c>
      <c r="H18" s="347">
        <f t="shared" si="2"/>
        <v>641</v>
      </c>
    </row>
    <row r="19" spans="1:9" ht="13.5" customHeight="1" x14ac:dyDescent="0.2">
      <c r="A19" s="165"/>
      <c r="B19" s="165"/>
      <c r="C19" s="165"/>
      <c r="D19" s="165"/>
      <c r="E19" s="165"/>
      <c r="F19" s="165"/>
      <c r="G19" s="117"/>
      <c r="H19" s="118" t="s">
        <v>4</v>
      </c>
      <c r="I19" s="166"/>
    </row>
    <row r="20" spans="1:9" ht="33" customHeight="1" x14ac:dyDescent="0.2">
      <c r="A20" s="165"/>
      <c r="B20" s="165"/>
      <c r="C20" s="165"/>
      <c r="D20" s="165"/>
      <c r="E20" s="165"/>
      <c r="F20" s="165"/>
      <c r="G20" s="117"/>
      <c r="H20" s="118"/>
      <c r="I20" s="166"/>
    </row>
    <row r="21" spans="1:9" ht="15" customHeight="1" x14ac:dyDescent="0.2">
      <c r="A21" s="119" t="s">
        <v>212</v>
      </c>
      <c r="B21" s="120"/>
      <c r="C21" s="167"/>
      <c r="D21" s="167"/>
      <c r="E21" s="167"/>
      <c r="F21" s="167"/>
      <c r="G21" s="167"/>
      <c r="H21" s="168"/>
      <c r="I21" s="168"/>
    </row>
    <row r="22" spans="1:9" ht="13.5" customHeight="1" x14ac:dyDescent="0.2">
      <c r="A22" s="119"/>
      <c r="B22" s="120"/>
      <c r="C22" s="167"/>
      <c r="D22" s="167"/>
      <c r="E22" s="167"/>
      <c r="F22" s="167"/>
      <c r="G22" s="167"/>
      <c r="H22" s="168"/>
      <c r="I22" s="168"/>
    </row>
    <row r="23" spans="1:9" ht="21" customHeight="1" x14ac:dyDescent="0.2">
      <c r="A23" s="122" t="s">
        <v>225</v>
      </c>
      <c r="B23" s="123"/>
      <c r="C23" s="167"/>
      <c r="D23" s="167"/>
      <c r="E23" s="167"/>
      <c r="F23" s="124"/>
      <c r="G23" s="125" t="s">
        <v>163</v>
      </c>
      <c r="H23" s="168"/>
      <c r="I23" s="168"/>
    </row>
    <row r="24" spans="1:9" ht="18" customHeight="1" x14ac:dyDescent="0.2">
      <c r="A24" s="230" t="s">
        <v>0</v>
      </c>
      <c r="B24" s="231"/>
      <c r="C24" s="232"/>
      <c r="D24" s="560" t="s">
        <v>79</v>
      </c>
      <c r="E24" s="539" t="s">
        <v>62</v>
      </c>
      <c r="F24" s="541" t="s">
        <v>91</v>
      </c>
      <c r="G24" s="542"/>
      <c r="H24" s="168"/>
      <c r="I24" s="168"/>
    </row>
    <row r="25" spans="1:9" ht="16.5" customHeight="1" x14ac:dyDescent="0.2">
      <c r="A25" s="233" t="s">
        <v>0</v>
      </c>
      <c r="B25" s="234"/>
      <c r="C25" s="235"/>
      <c r="D25" s="561"/>
      <c r="E25" s="540"/>
      <c r="F25" s="236" t="s">
        <v>165</v>
      </c>
      <c r="G25" s="237" t="s">
        <v>166</v>
      </c>
      <c r="H25" s="168"/>
      <c r="I25" s="168"/>
    </row>
    <row r="26" spans="1:9" ht="30" customHeight="1" x14ac:dyDescent="0.2">
      <c r="A26" s="543" t="s">
        <v>54</v>
      </c>
      <c r="B26" s="546" t="s">
        <v>75</v>
      </c>
      <c r="C26" s="547"/>
      <c r="D26" s="349">
        <v>19541364</v>
      </c>
      <c r="E26" s="350">
        <v>19521376</v>
      </c>
      <c r="F26" s="351">
        <v>24665</v>
      </c>
      <c r="G26" s="352">
        <v>19496711</v>
      </c>
      <c r="H26" s="168"/>
      <c r="I26" s="168"/>
    </row>
    <row r="27" spans="1:9" ht="30" customHeight="1" x14ac:dyDescent="0.2">
      <c r="A27" s="544"/>
      <c r="B27" s="548" t="s">
        <v>76</v>
      </c>
      <c r="C27" s="549"/>
      <c r="D27" s="353">
        <v>21197716</v>
      </c>
      <c r="E27" s="354">
        <v>20590874</v>
      </c>
      <c r="F27" s="355">
        <v>162734</v>
      </c>
      <c r="G27" s="356">
        <v>20428140</v>
      </c>
      <c r="H27" s="168"/>
      <c r="I27" s="168"/>
    </row>
    <row r="28" spans="1:9" ht="30" customHeight="1" x14ac:dyDescent="0.2">
      <c r="A28" s="544"/>
      <c r="B28" s="550" t="s">
        <v>58</v>
      </c>
      <c r="C28" s="551"/>
      <c r="D28" s="353">
        <v>7357</v>
      </c>
      <c r="E28" s="354">
        <v>7357</v>
      </c>
      <c r="F28" s="355">
        <v>0</v>
      </c>
      <c r="G28" s="356">
        <v>7357</v>
      </c>
      <c r="H28" s="168"/>
      <c r="I28" s="168"/>
    </row>
    <row r="29" spans="1:9" ht="30" customHeight="1" x14ac:dyDescent="0.2">
      <c r="A29" s="544"/>
      <c r="B29" s="548" t="s">
        <v>77</v>
      </c>
      <c r="C29" s="549"/>
      <c r="D29" s="357">
        <v>548762</v>
      </c>
      <c r="E29" s="358">
        <v>548762</v>
      </c>
      <c r="F29" s="359">
        <v>0</v>
      </c>
      <c r="G29" s="360">
        <v>548762</v>
      </c>
      <c r="H29" s="168"/>
      <c r="I29" s="168"/>
    </row>
    <row r="30" spans="1:9" ht="30" customHeight="1" x14ac:dyDescent="0.2">
      <c r="A30" s="544"/>
      <c r="B30" s="548" t="s">
        <v>206</v>
      </c>
      <c r="C30" s="549"/>
      <c r="D30" s="353">
        <v>13849245</v>
      </c>
      <c r="E30" s="354">
        <v>13834642</v>
      </c>
      <c r="F30" s="355">
        <v>100</v>
      </c>
      <c r="G30" s="356">
        <v>13834542</v>
      </c>
      <c r="H30" s="168"/>
      <c r="I30" s="168"/>
    </row>
    <row r="31" spans="1:9" ht="30" customHeight="1" x14ac:dyDescent="0.2">
      <c r="A31" s="545"/>
      <c r="B31" s="550" t="s">
        <v>78</v>
      </c>
      <c r="C31" s="551"/>
      <c r="D31" s="353">
        <f>SUM(D26:D30)</f>
        <v>55144444</v>
      </c>
      <c r="E31" s="361">
        <f>SUM(E26:E30)</f>
        <v>54503011</v>
      </c>
      <c r="F31" s="362">
        <f>SUM(F26:F30)</f>
        <v>187499</v>
      </c>
      <c r="G31" s="356">
        <f>SUM(G26:G30)</f>
        <v>54315512</v>
      </c>
      <c r="H31" s="168"/>
      <c r="I31" s="168"/>
    </row>
    <row r="32" spans="1:9" ht="30" customHeight="1" x14ac:dyDescent="0.2">
      <c r="A32" s="552" t="s">
        <v>148</v>
      </c>
      <c r="B32" s="553"/>
      <c r="C32" s="554"/>
      <c r="D32" s="363">
        <v>26966241</v>
      </c>
      <c r="E32" s="364">
        <v>26178779</v>
      </c>
      <c r="F32" s="238"/>
      <c r="G32" s="239"/>
      <c r="H32" s="168"/>
      <c r="I32" s="168"/>
    </row>
    <row r="33" spans="1:9" ht="22.5" customHeight="1" x14ac:dyDescent="0.2">
      <c r="A33" s="555" t="s">
        <v>53</v>
      </c>
      <c r="B33" s="556"/>
      <c r="C33" s="557"/>
      <c r="D33" s="365">
        <f>SUM(D31:D32)</f>
        <v>82110685</v>
      </c>
      <c r="E33" s="366">
        <f>SUM(E31:E32)</f>
        <v>80681790</v>
      </c>
      <c r="F33" s="240"/>
      <c r="G33" s="241"/>
      <c r="H33" s="168"/>
      <c r="I33" s="168"/>
    </row>
    <row r="34" spans="1:9" x14ac:dyDescent="0.2">
      <c r="A34" s="167"/>
      <c r="B34" s="167"/>
      <c r="C34" s="167"/>
      <c r="D34" s="167"/>
      <c r="E34" s="167"/>
      <c r="F34" s="126"/>
      <c r="G34" s="125" t="s">
        <v>4</v>
      </c>
      <c r="H34" s="168"/>
      <c r="I34" s="168"/>
    </row>
    <row r="35" spans="1:9" ht="21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</row>
    <row r="36" spans="1:9" x14ac:dyDescent="0.2">
      <c r="A36" s="168"/>
      <c r="B36" s="168"/>
      <c r="C36" s="168"/>
      <c r="D36" s="168"/>
      <c r="E36" s="168"/>
      <c r="F36" s="168"/>
      <c r="G36" s="168"/>
      <c r="H36" s="168"/>
      <c r="I36" s="168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32:C32"/>
    <mergeCell ref="A33:C33"/>
    <mergeCell ref="A13:A17"/>
    <mergeCell ref="A18:B18"/>
    <mergeCell ref="D24:D25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7:A12"/>
    <mergeCell ref="A4:B6"/>
    <mergeCell ref="C4:E4"/>
    <mergeCell ref="F4:H4"/>
    <mergeCell ref="E5:E6"/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I42"/>
  <sheetViews>
    <sheetView view="pageBreakPreview" zoomScaleNormal="100" zoomScaleSheetLayoutView="100" workbookViewId="0">
      <selection activeCell="M14" sqref="M14"/>
    </sheetView>
  </sheetViews>
  <sheetFormatPr defaultColWidth="8" defaultRowHeight="14.4" x14ac:dyDescent="0.2"/>
  <cols>
    <col min="1" max="1" width="3.19921875" style="79" customWidth="1"/>
    <col min="2" max="2" width="13.19921875" style="79" customWidth="1"/>
    <col min="3" max="3" width="11.59765625" style="79" customWidth="1"/>
    <col min="4" max="4" width="10.59765625" style="79" customWidth="1"/>
    <col min="5" max="5" width="11.59765625" style="79" customWidth="1"/>
    <col min="6" max="6" width="10.59765625" style="79" customWidth="1"/>
    <col min="7" max="7" width="11.59765625" style="79" customWidth="1"/>
    <col min="8" max="8" width="10.59765625" style="79" customWidth="1"/>
    <col min="9" max="9" width="8" style="79" customWidth="1"/>
    <col min="10" max="16384" width="8" style="79"/>
  </cols>
  <sheetData>
    <row r="1" spans="1:8" ht="18.75" customHeight="1" x14ac:dyDescent="0.2"/>
    <row r="2" spans="1:8" ht="18.75" customHeight="1" x14ac:dyDescent="0.2"/>
    <row r="3" spans="1:8" ht="22.5" customHeight="1" x14ac:dyDescent="0.2">
      <c r="A3" s="127" t="s">
        <v>180</v>
      </c>
      <c r="B3" s="121"/>
      <c r="C3" s="121"/>
      <c r="D3" s="121"/>
      <c r="E3" s="121"/>
      <c r="F3" s="121"/>
      <c r="G3" s="121"/>
      <c r="H3" s="83"/>
    </row>
    <row r="4" spans="1:8" ht="24" customHeight="1" x14ac:dyDescent="0.2">
      <c r="A4" s="128"/>
      <c r="B4" s="129"/>
      <c r="C4" s="562" t="s">
        <v>221</v>
      </c>
      <c r="D4" s="563"/>
      <c r="E4" s="562" t="s">
        <v>215</v>
      </c>
      <c r="F4" s="563"/>
      <c r="G4" s="562" t="s">
        <v>220</v>
      </c>
      <c r="H4" s="563"/>
    </row>
    <row r="5" spans="1:8" ht="24" customHeight="1" x14ac:dyDescent="0.2">
      <c r="A5" s="568" t="s">
        <v>181</v>
      </c>
      <c r="B5" s="568"/>
      <c r="C5" s="367">
        <v>1764</v>
      </c>
      <c r="D5" s="130" t="s">
        <v>182</v>
      </c>
      <c r="E5" s="367">
        <v>2076</v>
      </c>
      <c r="F5" s="130" t="s">
        <v>182</v>
      </c>
      <c r="G5" s="367">
        <v>2270</v>
      </c>
      <c r="H5" s="130" t="s">
        <v>182</v>
      </c>
    </row>
    <row r="6" spans="1:8" ht="24" customHeight="1" x14ac:dyDescent="0.2">
      <c r="A6" s="569" t="s">
        <v>183</v>
      </c>
      <c r="B6" s="569"/>
      <c r="C6" s="368">
        <v>34</v>
      </c>
      <c r="D6" s="131" t="s">
        <v>184</v>
      </c>
      <c r="E6" s="368">
        <v>38.299999999999997</v>
      </c>
      <c r="F6" s="131" t="s">
        <v>184</v>
      </c>
      <c r="G6" s="368">
        <v>39.6</v>
      </c>
      <c r="H6" s="131" t="s">
        <v>184</v>
      </c>
    </row>
    <row r="7" spans="1:8" ht="24" customHeight="1" x14ac:dyDescent="0.2">
      <c r="A7" s="81"/>
      <c r="B7" s="81"/>
      <c r="C7" s="369"/>
      <c r="D7" s="370"/>
      <c r="E7" s="369"/>
      <c r="F7" s="370"/>
      <c r="G7" s="369"/>
      <c r="H7" s="370"/>
    </row>
    <row r="8" spans="1:8" ht="12.75" customHeight="1" x14ac:dyDescent="0.2">
      <c r="A8" s="80"/>
      <c r="B8" s="80"/>
      <c r="C8" s="121"/>
      <c r="D8" s="371"/>
      <c r="E8" s="121"/>
      <c r="F8" s="372"/>
      <c r="G8" s="121"/>
      <c r="H8" s="136"/>
    </row>
    <row r="9" spans="1:8" ht="15" customHeight="1" x14ac:dyDescent="0.2">
      <c r="A9" s="163" t="s">
        <v>213</v>
      </c>
      <c r="B9" s="133"/>
      <c r="C9" s="134"/>
      <c r="D9" s="135"/>
      <c r="E9" s="134"/>
      <c r="F9" s="135"/>
      <c r="G9" s="134"/>
      <c r="H9" s="136"/>
    </row>
    <row r="10" spans="1:8" ht="16.5" customHeight="1" x14ac:dyDescent="0.2">
      <c r="A10" s="132"/>
      <c r="B10" s="133"/>
      <c r="C10" s="134"/>
      <c r="D10" s="134"/>
      <c r="E10" s="134"/>
      <c r="F10" s="135"/>
      <c r="G10" s="134"/>
      <c r="H10" s="136"/>
    </row>
    <row r="11" spans="1:8" ht="21" customHeight="1" x14ac:dyDescent="0.2">
      <c r="A11" s="137" t="s">
        <v>134</v>
      </c>
      <c r="B11" s="138"/>
      <c r="C11" s="138"/>
      <c r="D11" s="138"/>
      <c r="E11" s="138"/>
      <c r="F11" s="139"/>
      <c r="G11" s="139"/>
      <c r="H11" s="140" t="s">
        <v>146</v>
      </c>
    </row>
    <row r="12" spans="1:8" ht="15.75" customHeight="1" x14ac:dyDescent="0.2">
      <c r="A12" s="570" t="s">
        <v>136</v>
      </c>
      <c r="B12" s="571"/>
      <c r="C12" s="562" t="s">
        <v>221</v>
      </c>
      <c r="D12" s="563"/>
      <c r="E12" s="562" t="s">
        <v>215</v>
      </c>
      <c r="F12" s="563"/>
      <c r="G12" s="562" t="s">
        <v>220</v>
      </c>
      <c r="H12" s="563"/>
    </row>
    <row r="13" spans="1:8" ht="15.75" customHeight="1" x14ac:dyDescent="0.2">
      <c r="A13" s="572"/>
      <c r="B13" s="573"/>
      <c r="C13" s="141" t="s">
        <v>93</v>
      </c>
      <c r="D13" s="142" t="s">
        <v>147</v>
      </c>
      <c r="E13" s="141" t="s">
        <v>93</v>
      </c>
      <c r="F13" s="142" t="s">
        <v>147</v>
      </c>
      <c r="G13" s="141" t="s">
        <v>93</v>
      </c>
      <c r="H13" s="142" t="s">
        <v>147</v>
      </c>
    </row>
    <row r="14" spans="1:8" ht="28.5" customHeight="1" x14ac:dyDescent="0.2">
      <c r="A14" s="564" t="s">
        <v>92</v>
      </c>
      <c r="B14" s="565"/>
      <c r="C14" s="373">
        <v>289085</v>
      </c>
      <c r="D14" s="374">
        <v>100.9</v>
      </c>
      <c r="E14" s="373">
        <v>292346</v>
      </c>
      <c r="F14" s="374">
        <f>ROUND(E14/C14*100,1)</f>
        <v>101.1</v>
      </c>
      <c r="G14" s="373">
        <v>292281</v>
      </c>
      <c r="H14" s="374">
        <f>ROUND(G14/E14*100,1)</f>
        <v>100</v>
      </c>
    </row>
    <row r="15" spans="1:8" ht="28.5" customHeight="1" x14ac:dyDescent="0.2">
      <c r="A15" s="566" t="s">
        <v>56</v>
      </c>
      <c r="B15" s="567"/>
      <c r="C15" s="375" t="s">
        <v>174</v>
      </c>
      <c r="D15" s="376" t="s">
        <v>204</v>
      </c>
      <c r="E15" s="375" t="s">
        <v>174</v>
      </c>
      <c r="F15" s="376" t="s">
        <v>174</v>
      </c>
      <c r="G15" s="375" t="s">
        <v>174</v>
      </c>
      <c r="H15" s="376" t="s">
        <v>174</v>
      </c>
    </row>
    <row r="16" spans="1:8" ht="28.5" customHeight="1" x14ac:dyDescent="0.2">
      <c r="A16" s="574" t="s">
        <v>162</v>
      </c>
      <c r="B16" s="575"/>
      <c r="C16" s="377">
        <f>SUM(C14:C15)</f>
        <v>289085</v>
      </c>
      <c r="D16" s="378">
        <v>100.9</v>
      </c>
      <c r="E16" s="377">
        <f>SUM(E14:E15)</f>
        <v>292346</v>
      </c>
      <c r="F16" s="378">
        <f>ROUND(E16/C16*100,1)</f>
        <v>101.1</v>
      </c>
      <c r="G16" s="377">
        <f>SUM(G14:G15)</f>
        <v>292281</v>
      </c>
      <c r="H16" s="378">
        <f>ROUND(G16/E16*100,1)</f>
        <v>100</v>
      </c>
    </row>
    <row r="17" spans="1:9" ht="18" customHeight="1" x14ac:dyDescent="0.2">
      <c r="A17" s="82"/>
      <c r="B17" s="82"/>
      <c r="C17" s="138"/>
      <c r="D17" s="138"/>
      <c r="E17" s="138"/>
      <c r="F17" s="149"/>
      <c r="G17" s="150"/>
      <c r="H17" s="151"/>
    </row>
    <row r="18" spans="1:9" ht="18" customHeight="1" x14ac:dyDescent="0.2">
      <c r="A18" s="82"/>
      <c r="B18" s="82"/>
      <c r="C18" s="138"/>
      <c r="D18" s="138"/>
      <c r="E18" s="138"/>
      <c r="F18" s="149"/>
      <c r="G18" s="150"/>
      <c r="H18" s="151"/>
    </row>
    <row r="19" spans="1:9" ht="21" customHeight="1" x14ac:dyDescent="0.2">
      <c r="A19" s="143" t="s">
        <v>96</v>
      </c>
      <c r="B19" s="7"/>
      <c r="C19" s="7"/>
      <c r="D19" s="7"/>
      <c r="E19" s="7"/>
      <c r="F19" s="83"/>
      <c r="G19" s="83"/>
      <c r="H19" s="83"/>
      <c r="I19" s="83"/>
    </row>
    <row r="20" spans="1:9" ht="16.2" x14ac:dyDescent="0.2">
      <c r="A20" s="143"/>
      <c r="B20" s="7"/>
      <c r="C20" s="7"/>
      <c r="D20" s="7"/>
      <c r="E20" s="7"/>
      <c r="F20" s="83"/>
      <c r="G20" s="83"/>
      <c r="H20" s="83"/>
      <c r="I20" s="83"/>
    </row>
    <row r="21" spans="1:9" x14ac:dyDescent="0.2">
      <c r="A21" s="164" t="s">
        <v>214</v>
      </c>
      <c r="B21" s="144"/>
      <c r="C21" s="7"/>
      <c r="D21" s="7"/>
      <c r="E21" s="7"/>
      <c r="F21" s="83"/>
      <c r="G21" s="83"/>
      <c r="H21" s="83"/>
      <c r="I21" s="83"/>
    </row>
    <row r="22" spans="1:9" x14ac:dyDescent="0.2">
      <c r="A22" s="83"/>
      <c r="B22" s="83"/>
      <c r="C22" s="83"/>
      <c r="D22" s="83"/>
      <c r="E22" s="83"/>
      <c r="F22" s="83"/>
      <c r="G22" s="83"/>
      <c r="H22" s="83"/>
      <c r="I22" s="83"/>
    </row>
    <row r="23" spans="1:9" x14ac:dyDescent="0.2">
      <c r="A23" s="570" t="s">
        <v>136</v>
      </c>
      <c r="B23" s="571"/>
      <c r="C23" s="578" t="s">
        <v>216</v>
      </c>
      <c r="D23" s="579"/>
      <c r="E23" s="578" t="s">
        <v>215</v>
      </c>
      <c r="F23" s="579"/>
      <c r="G23" s="578" t="s">
        <v>220</v>
      </c>
      <c r="H23" s="579"/>
      <c r="I23" s="83"/>
    </row>
    <row r="24" spans="1:9" ht="15.75" customHeight="1" x14ac:dyDescent="0.2">
      <c r="A24" s="584"/>
      <c r="B24" s="585"/>
      <c r="C24" s="580"/>
      <c r="D24" s="581"/>
      <c r="E24" s="580"/>
      <c r="F24" s="581"/>
      <c r="G24" s="580"/>
      <c r="H24" s="581"/>
      <c r="I24" s="83"/>
    </row>
    <row r="25" spans="1:9" ht="26.25" customHeight="1" x14ac:dyDescent="0.2">
      <c r="A25" s="145" t="s">
        <v>185</v>
      </c>
      <c r="B25" s="146"/>
      <c r="C25" s="582">
        <v>78564</v>
      </c>
      <c r="D25" s="583"/>
      <c r="E25" s="582">
        <v>78681</v>
      </c>
      <c r="F25" s="583"/>
      <c r="G25" s="582">
        <v>79089</v>
      </c>
      <c r="H25" s="583"/>
      <c r="I25" s="83"/>
    </row>
    <row r="26" spans="1:9" ht="26.25" customHeight="1" x14ac:dyDescent="0.2">
      <c r="A26" s="147"/>
      <c r="B26" s="148" t="s">
        <v>186</v>
      </c>
      <c r="C26" s="576">
        <v>99.8</v>
      </c>
      <c r="D26" s="577"/>
      <c r="E26" s="576">
        <f>ROUND(E25/C25*100,1)</f>
        <v>100.1</v>
      </c>
      <c r="F26" s="577"/>
      <c r="G26" s="576">
        <f>ROUND(G25/E25*100,1)</f>
        <v>100.5</v>
      </c>
      <c r="H26" s="577"/>
      <c r="I26" s="83"/>
    </row>
    <row r="27" spans="1:9" ht="26.25" customHeight="1" x14ac:dyDescent="0.2">
      <c r="A27" s="145" t="s">
        <v>187</v>
      </c>
      <c r="B27" s="146"/>
      <c r="C27" s="586">
        <v>2509779</v>
      </c>
      <c r="D27" s="587"/>
      <c r="E27" s="586">
        <v>2481526</v>
      </c>
      <c r="F27" s="587"/>
      <c r="G27" s="586">
        <v>2529833</v>
      </c>
      <c r="H27" s="587"/>
      <c r="I27" s="83"/>
    </row>
    <row r="28" spans="1:9" ht="26.25" customHeight="1" x14ac:dyDescent="0.2">
      <c r="A28" s="147"/>
      <c r="B28" s="148" t="s">
        <v>186</v>
      </c>
      <c r="C28" s="576">
        <v>100.7</v>
      </c>
      <c r="D28" s="577"/>
      <c r="E28" s="576">
        <f>ROUND(E27/C27*100,1)</f>
        <v>98.9</v>
      </c>
      <c r="F28" s="577"/>
      <c r="G28" s="576">
        <f>ROUND(G27/E27*100,1)</f>
        <v>101.9</v>
      </c>
      <c r="H28" s="577"/>
      <c r="I28" s="83"/>
    </row>
    <row r="29" spans="1:9" ht="18" customHeight="1" x14ac:dyDescent="0.2">
      <c r="A29" s="138"/>
      <c r="B29" s="138"/>
      <c r="C29" s="138"/>
      <c r="D29" s="138"/>
      <c r="E29" s="138"/>
      <c r="F29" s="149"/>
      <c r="G29" s="150"/>
      <c r="H29" s="151"/>
      <c r="I29" s="83"/>
    </row>
    <row r="30" spans="1:9" ht="18" customHeight="1" x14ac:dyDescent="0.2">
      <c r="A30" s="138"/>
      <c r="B30" s="138"/>
      <c r="C30" s="138"/>
      <c r="D30" s="138"/>
      <c r="E30" s="138"/>
      <c r="F30" s="149"/>
      <c r="G30" s="150"/>
      <c r="H30" s="151"/>
      <c r="I30" s="83"/>
    </row>
    <row r="31" spans="1:9" ht="16.2" x14ac:dyDescent="0.2">
      <c r="A31" s="152" t="s">
        <v>137</v>
      </c>
      <c r="B31" s="9"/>
      <c r="C31" s="9"/>
      <c r="D31" s="9"/>
      <c r="E31" s="9"/>
      <c r="F31" s="7"/>
      <c r="G31" s="7"/>
      <c r="H31" s="7"/>
      <c r="I31" s="7" t="s">
        <v>138</v>
      </c>
    </row>
    <row r="32" spans="1:9" ht="16.2" x14ac:dyDescent="0.2">
      <c r="A32" s="152"/>
      <c r="B32" s="9"/>
      <c r="C32" s="9"/>
      <c r="D32" s="9"/>
      <c r="E32" s="9"/>
      <c r="F32" s="7"/>
      <c r="G32" s="7"/>
      <c r="H32" s="7"/>
      <c r="I32" s="7"/>
    </row>
    <row r="33" spans="1:9" hidden="1" x14ac:dyDescent="0.2">
      <c r="A33" s="25" t="s">
        <v>205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2">
      <c r="A34" s="153"/>
      <c r="B34" s="9"/>
      <c r="C34" s="9"/>
      <c r="D34" s="9"/>
      <c r="E34" s="9"/>
      <c r="F34" s="7"/>
      <c r="G34" s="7"/>
      <c r="H34" s="7"/>
      <c r="I34" s="7"/>
    </row>
    <row r="35" spans="1:9" hidden="1" x14ac:dyDescent="0.2">
      <c r="A35" s="154" t="s">
        <v>188</v>
      </c>
      <c r="B35" s="592" t="s">
        <v>152</v>
      </c>
      <c r="C35" s="593"/>
      <c r="D35" s="593"/>
      <c r="E35" s="593"/>
      <c r="F35" s="593"/>
      <c r="G35" s="593"/>
      <c r="H35" s="593"/>
      <c r="I35" s="594"/>
    </row>
    <row r="36" spans="1:9" hidden="1" x14ac:dyDescent="0.2">
      <c r="A36" s="28"/>
      <c r="B36" s="595" t="s">
        <v>139</v>
      </c>
      <c r="C36" s="155" t="s">
        <v>190</v>
      </c>
      <c r="D36" s="156" t="s">
        <v>191</v>
      </c>
      <c r="E36" s="155" t="s">
        <v>192</v>
      </c>
      <c r="F36" s="155" t="s">
        <v>193</v>
      </c>
      <c r="G36" s="155" t="s">
        <v>141</v>
      </c>
      <c r="H36" s="597" t="s">
        <v>194</v>
      </c>
      <c r="I36" s="598"/>
    </row>
    <row r="37" spans="1:9" hidden="1" x14ac:dyDescent="0.2">
      <c r="A37" s="28"/>
      <c r="B37" s="595"/>
      <c r="C37" s="157" t="s">
        <v>0</v>
      </c>
      <c r="D37" s="157" t="s">
        <v>0</v>
      </c>
      <c r="E37" s="158" t="s">
        <v>195</v>
      </c>
      <c r="F37" s="159" t="s">
        <v>142</v>
      </c>
      <c r="G37" s="158" t="s">
        <v>143</v>
      </c>
      <c r="H37" s="599"/>
      <c r="I37" s="600"/>
    </row>
    <row r="38" spans="1:9" hidden="1" x14ac:dyDescent="0.2">
      <c r="A38" s="160" t="s">
        <v>189</v>
      </c>
      <c r="B38" s="596"/>
      <c r="C38" s="161" t="s">
        <v>197</v>
      </c>
      <c r="D38" s="161" t="s">
        <v>198</v>
      </c>
      <c r="E38" s="161" t="s">
        <v>198</v>
      </c>
      <c r="F38" s="161" t="s">
        <v>199</v>
      </c>
      <c r="G38" s="161" t="s">
        <v>199</v>
      </c>
      <c r="H38" s="601" t="s">
        <v>199</v>
      </c>
      <c r="I38" s="602"/>
    </row>
    <row r="39" spans="1:9" hidden="1" x14ac:dyDescent="0.2">
      <c r="A39" s="72" t="s">
        <v>200</v>
      </c>
      <c r="B39" s="73">
        <v>1</v>
      </c>
      <c r="C39" s="74">
        <v>8820</v>
      </c>
      <c r="D39" s="74">
        <v>1620623</v>
      </c>
      <c r="E39" s="74">
        <v>1024490</v>
      </c>
      <c r="F39" s="74">
        <v>8346</v>
      </c>
      <c r="G39" s="74">
        <v>8346</v>
      </c>
      <c r="H39" s="588">
        <v>0</v>
      </c>
      <c r="I39" s="589"/>
    </row>
    <row r="40" spans="1:9" ht="57.6" hidden="1" x14ac:dyDescent="0.2">
      <c r="A40" s="68" t="s">
        <v>201</v>
      </c>
      <c r="B40" s="69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590">
        <v>0</v>
      </c>
      <c r="I40" s="591"/>
    </row>
    <row r="41" spans="1:9" x14ac:dyDescent="0.2">
      <c r="A41" s="7"/>
      <c r="B41" s="76" t="s">
        <v>203</v>
      </c>
      <c r="C41" s="7"/>
      <c r="D41" s="7"/>
      <c r="E41" s="7"/>
      <c r="F41" s="7"/>
      <c r="G41" s="7"/>
      <c r="H41" s="7"/>
      <c r="I41" s="7"/>
    </row>
    <row r="42" spans="1:9" x14ac:dyDescent="0.2">
      <c r="A42" s="83"/>
      <c r="B42" s="83"/>
      <c r="C42" s="83"/>
      <c r="D42" s="83"/>
      <c r="E42" s="83"/>
      <c r="F42" s="83"/>
      <c r="G42" s="83"/>
      <c r="H42" s="83"/>
      <c r="I42" s="83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H39:I39"/>
    <mergeCell ref="H40:I40"/>
    <mergeCell ref="B35:I35"/>
    <mergeCell ref="B36:B38"/>
    <mergeCell ref="H36:I36"/>
    <mergeCell ref="H37:I37"/>
    <mergeCell ref="H38:I38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C23:D24"/>
    <mergeCell ref="A16:B16"/>
    <mergeCell ref="C26:D26"/>
    <mergeCell ref="E26:F26"/>
    <mergeCell ref="E23:F24"/>
    <mergeCell ref="C25:D25"/>
    <mergeCell ref="E25:F25"/>
    <mergeCell ref="G12:H12"/>
    <mergeCell ref="C4:D4"/>
    <mergeCell ref="G4:H4"/>
    <mergeCell ref="A14:B14"/>
    <mergeCell ref="A15:B15"/>
    <mergeCell ref="E4:F4"/>
    <mergeCell ref="A5:B5"/>
    <mergeCell ref="A6:B6"/>
    <mergeCell ref="A12:B13"/>
    <mergeCell ref="E12:F12"/>
    <mergeCell ref="C12:D12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7"/>
  <sheetViews>
    <sheetView topLeftCell="A28" workbookViewId="0">
      <selection activeCell="G47" sqref="G47"/>
    </sheetView>
  </sheetViews>
  <sheetFormatPr defaultRowHeight="14.4" x14ac:dyDescent="0.2"/>
  <cols>
    <col min="1" max="2" width="8" style="1"/>
    <col min="3" max="6" width="12.5" style="1" customWidth="1"/>
    <col min="7" max="7" width="14.09765625" style="1" bestFit="1" customWidth="1"/>
    <col min="8" max="11" width="9" style="1"/>
  </cols>
  <sheetData>
    <row r="5" spans="1:1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3" spans="1:11" x14ac:dyDescent="0.2">
      <c r="A13"/>
      <c r="B13"/>
      <c r="C13"/>
      <c r="D13"/>
      <c r="E13"/>
      <c r="F13"/>
      <c r="G13"/>
    </row>
    <row r="14" spans="1:11" x14ac:dyDescent="0.2">
      <c r="A14"/>
      <c r="B14"/>
      <c r="C14"/>
      <c r="D14"/>
      <c r="E14"/>
      <c r="F14"/>
      <c r="G14"/>
    </row>
    <row r="15" spans="1:11" x14ac:dyDescent="0.2">
      <c r="A15"/>
      <c r="B15"/>
      <c r="C15"/>
      <c r="D15"/>
      <c r="E15"/>
      <c r="F15"/>
      <c r="G15"/>
    </row>
    <row r="16" spans="1:11" x14ac:dyDescent="0.2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33" spans="3:10" x14ac:dyDescent="0.2">
      <c r="C33" s="35" t="s">
        <v>224</v>
      </c>
      <c r="D33" s="35"/>
      <c r="E33" s="35"/>
      <c r="F33" s="35"/>
      <c r="G33"/>
      <c r="H33"/>
      <c r="I33"/>
      <c r="J33"/>
    </row>
    <row r="34" spans="3:10" x14ac:dyDescent="0.2">
      <c r="C34" s="36"/>
      <c r="D34" s="35"/>
      <c r="E34" s="35"/>
      <c r="F34" s="35"/>
      <c r="G34" s="37"/>
      <c r="H34" s="37"/>
      <c r="I34" s="37"/>
      <c r="J34" s="37"/>
    </row>
    <row r="35" spans="3:10" x14ac:dyDescent="0.2">
      <c r="C35" s="38"/>
      <c r="D35" s="38" t="s">
        <v>157</v>
      </c>
      <c r="E35" s="38" t="s">
        <v>158</v>
      </c>
      <c r="F35" s="39" t="s">
        <v>159</v>
      </c>
      <c r="G35" s="39" t="s">
        <v>154</v>
      </c>
      <c r="H35"/>
      <c r="I35"/>
      <c r="J35"/>
    </row>
    <row r="36" spans="3:10" x14ac:dyDescent="0.2">
      <c r="C36" s="38" t="s">
        <v>155</v>
      </c>
      <c r="D36" s="50">
        <v>4636439100</v>
      </c>
      <c r="E36" s="50">
        <v>5495220000</v>
      </c>
      <c r="F36" s="40">
        <v>1167270700</v>
      </c>
      <c r="G36" s="40">
        <f>SUM(D36:F36)</f>
        <v>11298929800</v>
      </c>
      <c r="H36"/>
      <c r="I36"/>
      <c r="J36"/>
    </row>
    <row r="37" spans="3:10" x14ac:dyDescent="0.2">
      <c r="C37" s="78"/>
      <c r="D37" s="51">
        <f>ROUND(D36/G36,3)</f>
        <v>0.41</v>
      </c>
      <c r="E37" s="51">
        <f>ROUND(E36/G36,3)</f>
        <v>0.48599999999999999</v>
      </c>
      <c r="F37" s="51">
        <f>ROUND(F36/G36,3)</f>
        <v>0.10299999999999999</v>
      </c>
      <c r="G37" s="77"/>
      <c r="H37"/>
      <c r="I37"/>
      <c r="J37"/>
    </row>
    <row r="38" spans="3:10" x14ac:dyDescent="0.2">
      <c r="C38" s="36" t="s">
        <v>142</v>
      </c>
      <c r="D38" s="36"/>
      <c r="E38" s="36"/>
      <c r="F38" s="36"/>
      <c r="G38" s="36"/>
      <c r="H38" s="35"/>
      <c r="I38" s="35"/>
      <c r="J38" s="35"/>
    </row>
    <row r="39" spans="3:10" x14ac:dyDescent="0.2">
      <c r="C39" s="44" t="s">
        <v>156</v>
      </c>
      <c r="D39" s="44"/>
      <c r="E39" s="44"/>
      <c r="F39" s="44"/>
      <c r="G39" s="44"/>
      <c r="H39" s="41"/>
      <c r="I39" s="35"/>
      <c r="J39" s="35"/>
    </row>
    <row r="40" spans="3:10" x14ac:dyDescent="0.2">
      <c r="C40" s="44"/>
      <c r="D40" s="45"/>
      <c r="E40" s="45"/>
      <c r="F40" s="45"/>
      <c r="G40" s="45"/>
      <c r="H40" s="42"/>
      <c r="I40"/>
      <c r="J40"/>
    </row>
    <row r="41" spans="3:10" x14ac:dyDescent="0.2">
      <c r="C41" s="44"/>
      <c r="D41" s="45"/>
      <c r="E41" s="45"/>
      <c r="F41" s="45"/>
      <c r="G41" s="45"/>
      <c r="H41" s="42"/>
      <c r="I41"/>
      <c r="J41"/>
    </row>
    <row r="42" spans="3:10" x14ac:dyDescent="0.2">
      <c r="C42" s="46"/>
      <c r="D42" s="47"/>
      <c r="E42" s="47"/>
      <c r="F42" s="47"/>
      <c r="G42" s="47"/>
      <c r="H42"/>
      <c r="I42"/>
      <c r="J42"/>
    </row>
    <row r="43" spans="3:10" x14ac:dyDescent="0.2">
      <c r="C43" s="36"/>
      <c r="D43" s="47"/>
      <c r="E43" s="47"/>
      <c r="F43" s="47"/>
      <c r="G43" s="47"/>
      <c r="H43"/>
      <c r="I43"/>
      <c r="J43"/>
    </row>
    <row r="44" spans="3:10" x14ac:dyDescent="0.2">
      <c r="C44" s="36"/>
      <c r="D44" s="36"/>
      <c r="E44" s="36"/>
      <c r="F44" s="48"/>
      <c r="G44" s="47"/>
      <c r="H44"/>
      <c r="I44"/>
      <c r="J44"/>
    </row>
    <row r="45" spans="3:10" x14ac:dyDescent="0.2">
      <c r="C45" s="36"/>
      <c r="D45" s="49"/>
      <c r="E45" s="49"/>
      <c r="F45" s="43"/>
      <c r="G45" s="47"/>
      <c r="H45"/>
      <c r="I45"/>
      <c r="J45"/>
    </row>
    <row r="46" spans="3:10" x14ac:dyDescent="0.2">
      <c r="C46" s="36"/>
      <c r="D46" s="49"/>
      <c r="E46" s="49"/>
      <c r="F46" s="43"/>
      <c r="G46" s="47"/>
      <c r="H46"/>
      <c r="I46"/>
      <c r="J46"/>
    </row>
    <row r="47" spans="3:10" x14ac:dyDescent="0.2">
      <c r="C47" s="47"/>
      <c r="D47" s="47"/>
      <c r="E47" s="47"/>
      <c r="F47" s="47"/>
      <c r="G47" s="47"/>
      <c r="H47"/>
      <c r="I47"/>
      <c r="J47"/>
    </row>
    <row r="48" spans="3:10" x14ac:dyDescent="0.2">
      <c r="C48" s="47"/>
      <c r="D48" s="47"/>
      <c r="E48" s="47"/>
      <c r="F48" s="47"/>
      <c r="G48" s="47"/>
      <c r="H48"/>
      <c r="I48"/>
      <c r="J48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11" x14ac:dyDescent="0.2">
      <c r="A65"/>
      <c r="B65"/>
      <c r="C65"/>
    </row>
    <row r="66" spans="1:11" x14ac:dyDescent="0.2">
      <c r="A66"/>
      <c r="B66"/>
      <c r="C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3.2" x14ac:dyDescent="0.2"/>
  <cols>
    <col min="1" max="1" width="5.5" style="7" customWidth="1"/>
    <col min="2" max="2" width="2.59765625" style="7" customWidth="1"/>
    <col min="3" max="3" width="6" style="7" customWidth="1"/>
    <col min="4" max="5" width="8.5" style="7" customWidth="1"/>
    <col min="6" max="6" width="7.09765625" style="7" customWidth="1"/>
    <col min="7" max="7" width="7.19921875" style="7" customWidth="1"/>
    <col min="8" max="8" width="2.19921875" style="7" customWidth="1"/>
    <col min="9" max="9" width="3.3984375" style="7" customWidth="1"/>
    <col min="10" max="10" width="2.59765625" style="7" customWidth="1"/>
    <col min="11" max="11" width="5.8984375" style="7" customWidth="1"/>
    <col min="12" max="12" width="6.19921875" style="7" customWidth="1"/>
    <col min="13" max="13" width="2.3984375" style="7" customWidth="1"/>
    <col min="14" max="14" width="8.19921875" style="7" customWidth="1"/>
    <col min="15" max="16" width="7" style="7" customWidth="1"/>
    <col min="17" max="17" width="5.59765625" style="7" customWidth="1"/>
    <col min="18" max="18" width="0.8984375" style="7" customWidth="1"/>
    <col min="19" max="43" width="2.59765625" style="7" customWidth="1"/>
    <col min="44" max="16384" width="8" style="7"/>
  </cols>
  <sheetData>
    <row r="1" spans="1:18" ht="14.4" x14ac:dyDescent="0.2">
      <c r="B1" s="8"/>
      <c r="G1" s="24"/>
      <c r="H1" s="24"/>
      <c r="I1"/>
      <c r="J1" s="8"/>
      <c r="K1" s="27"/>
      <c r="L1" s="27"/>
    </row>
    <row r="2" spans="1:18" ht="22.5" customHeight="1" x14ac:dyDescent="0.2"/>
    <row r="3" spans="1:18" ht="16.2" x14ac:dyDescent="0.2">
      <c r="A3" s="22" t="s">
        <v>137</v>
      </c>
      <c r="B3" s="9"/>
      <c r="C3" s="9"/>
      <c r="D3" s="9"/>
      <c r="E3" s="9"/>
      <c r="I3" s="7" t="s">
        <v>138</v>
      </c>
    </row>
    <row r="4" spans="1:18" ht="16.2" x14ac:dyDescent="0.2">
      <c r="A4" s="22"/>
      <c r="B4" s="9"/>
      <c r="C4" s="9"/>
      <c r="D4" s="9"/>
      <c r="E4" s="9"/>
    </row>
    <row r="5" spans="1:18" ht="14.4" hidden="1" x14ac:dyDescent="0.2">
      <c r="A5" s="25" t="s">
        <v>168</v>
      </c>
      <c r="B5" s="9"/>
      <c r="C5" s="9"/>
      <c r="D5" s="9"/>
      <c r="E5" s="9"/>
    </row>
    <row r="6" spans="1:18" ht="13.5" hidden="1" customHeight="1" x14ac:dyDescent="0.2">
      <c r="A6" s="18"/>
      <c r="B6" s="9"/>
      <c r="C6" s="9"/>
      <c r="D6" s="9"/>
      <c r="E6" s="9"/>
    </row>
    <row r="7" spans="1:18" ht="28.5" hidden="1" customHeight="1" x14ac:dyDescent="0.2">
      <c r="A7" s="56" t="s">
        <v>188</v>
      </c>
      <c r="B7" s="592" t="s">
        <v>152</v>
      </c>
      <c r="C7" s="593"/>
      <c r="D7" s="593"/>
      <c r="E7" s="593"/>
      <c r="F7" s="593"/>
      <c r="G7" s="593"/>
      <c r="H7" s="593"/>
      <c r="I7" s="594"/>
      <c r="J7" s="592" t="s">
        <v>153</v>
      </c>
      <c r="K7" s="593"/>
      <c r="L7" s="593"/>
      <c r="M7" s="593"/>
      <c r="N7" s="593"/>
      <c r="O7" s="593"/>
      <c r="P7" s="593"/>
      <c r="Q7" s="594"/>
    </row>
    <row r="8" spans="1:18" ht="19.5" hidden="1" customHeight="1" x14ac:dyDescent="0.2">
      <c r="A8" s="28"/>
      <c r="B8" s="595" t="s">
        <v>139</v>
      </c>
      <c r="C8" s="58" t="s">
        <v>190</v>
      </c>
      <c r="D8" s="59" t="s">
        <v>191</v>
      </c>
      <c r="E8" s="58" t="s">
        <v>192</v>
      </c>
      <c r="F8" s="58" t="s">
        <v>193</v>
      </c>
      <c r="G8" s="58" t="s">
        <v>141</v>
      </c>
      <c r="H8" s="606" t="s">
        <v>194</v>
      </c>
      <c r="I8" s="598"/>
      <c r="J8" s="607" t="s">
        <v>139</v>
      </c>
      <c r="K8" s="58" t="s">
        <v>190</v>
      </c>
      <c r="L8" s="610" t="s">
        <v>191</v>
      </c>
      <c r="M8" s="611"/>
      <c r="N8" s="58" t="s">
        <v>192</v>
      </c>
      <c r="O8" s="58" t="s">
        <v>193</v>
      </c>
      <c r="P8" s="58" t="s">
        <v>141</v>
      </c>
      <c r="Q8" s="60" t="s">
        <v>194</v>
      </c>
    </row>
    <row r="9" spans="1:18" ht="19.5" hidden="1" customHeight="1" x14ac:dyDescent="0.2">
      <c r="A9" s="28"/>
      <c r="B9" s="595"/>
      <c r="C9" s="61" t="s">
        <v>0</v>
      </c>
      <c r="D9" s="61" t="s">
        <v>0</v>
      </c>
      <c r="E9" s="62" t="s">
        <v>195</v>
      </c>
      <c r="F9" s="63" t="s">
        <v>196</v>
      </c>
      <c r="G9" s="62" t="s">
        <v>143</v>
      </c>
      <c r="H9" s="612"/>
      <c r="I9" s="600"/>
      <c r="J9" s="608"/>
      <c r="K9" s="61" t="s">
        <v>0</v>
      </c>
      <c r="L9" s="613" t="s">
        <v>0</v>
      </c>
      <c r="M9" s="614"/>
      <c r="N9" s="62" t="s">
        <v>195</v>
      </c>
      <c r="O9" s="63" t="s">
        <v>196</v>
      </c>
      <c r="P9" s="62" t="s">
        <v>143</v>
      </c>
      <c r="Q9" s="64"/>
    </row>
    <row r="10" spans="1:18" ht="19.5" hidden="1" customHeight="1" x14ac:dyDescent="0.2">
      <c r="A10" s="57" t="s">
        <v>189</v>
      </c>
      <c r="B10" s="596"/>
      <c r="C10" s="65" t="s">
        <v>197</v>
      </c>
      <c r="D10" s="65" t="s">
        <v>198</v>
      </c>
      <c r="E10" s="65" t="s">
        <v>198</v>
      </c>
      <c r="F10" s="65" t="s">
        <v>199</v>
      </c>
      <c r="G10" s="65" t="s">
        <v>199</v>
      </c>
      <c r="H10" s="601" t="s">
        <v>199</v>
      </c>
      <c r="I10" s="602"/>
      <c r="J10" s="609"/>
      <c r="K10" s="65" t="s">
        <v>197</v>
      </c>
      <c r="L10" s="615" t="s">
        <v>198</v>
      </c>
      <c r="M10" s="616"/>
      <c r="N10" s="65" t="s">
        <v>198</v>
      </c>
      <c r="O10" s="66" t="s">
        <v>199</v>
      </c>
      <c r="P10" s="66" t="s">
        <v>199</v>
      </c>
      <c r="Q10" s="67" t="s">
        <v>175</v>
      </c>
      <c r="R10" s="34"/>
    </row>
    <row r="11" spans="1:18" ht="36" hidden="1" customHeight="1" x14ac:dyDescent="0.2">
      <c r="A11" s="72" t="s">
        <v>200</v>
      </c>
      <c r="B11" s="73">
        <v>1</v>
      </c>
      <c r="C11" s="74">
        <v>8820</v>
      </c>
      <c r="D11" s="74">
        <v>1620623</v>
      </c>
      <c r="E11" s="74">
        <v>1024490</v>
      </c>
      <c r="F11" s="74">
        <v>8346</v>
      </c>
      <c r="G11" s="74">
        <v>8346</v>
      </c>
      <c r="H11" s="588">
        <v>0</v>
      </c>
      <c r="I11" s="589"/>
      <c r="J11" s="73">
        <v>1</v>
      </c>
      <c r="K11" s="74">
        <v>8820</v>
      </c>
      <c r="L11" s="604">
        <v>1620623</v>
      </c>
      <c r="M11" s="605"/>
      <c r="N11" s="74">
        <v>613727</v>
      </c>
      <c r="O11" s="74">
        <v>24069</v>
      </c>
      <c r="P11" s="74">
        <v>24069</v>
      </c>
      <c r="Q11" s="75">
        <v>0</v>
      </c>
    </row>
    <row r="12" spans="1:18" ht="23.4" hidden="1" x14ac:dyDescent="0.2">
      <c r="A12" s="68" t="s">
        <v>201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590">
        <v>0</v>
      </c>
      <c r="I12" s="591"/>
      <c r="J12" s="69">
        <v>0</v>
      </c>
      <c r="K12" s="70">
        <v>0</v>
      </c>
      <c r="L12" s="590">
        <v>0</v>
      </c>
      <c r="M12" s="603"/>
      <c r="N12" s="70">
        <v>0</v>
      </c>
      <c r="O12" s="70">
        <v>0</v>
      </c>
      <c r="P12" s="70">
        <v>0</v>
      </c>
      <c r="Q12" s="71">
        <v>0</v>
      </c>
    </row>
    <row r="13" spans="1:18" ht="20.25" customHeight="1" x14ac:dyDescent="0.2">
      <c r="B13" s="76" t="s">
        <v>202</v>
      </c>
    </row>
    <row r="14" spans="1:18" ht="20.25" customHeight="1" x14ac:dyDescent="0.2"/>
    <row r="15" spans="1:18" ht="20.25" customHeight="1" x14ac:dyDescent="0.2"/>
    <row r="16" spans="1:18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清水　恵理</cp:lastModifiedBy>
  <cp:lastPrinted>2024-01-16T05:14:04Z</cp:lastPrinted>
  <dcterms:created xsi:type="dcterms:W3CDTF">2002-07-22T01:18:03Z</dcterms:created>
  <dcterms:modified xsi:type="dcterms:W3CDTF">2024-03-13T00:15:46Z</dcterms:modified>
</cp:coreProperties>
</file>