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C:\Users\14463\Desktop\"/>
    </mc:Choice>
  </mc:AlternateContent>
  <xr:revisionPtr revIDLastSave="0" documentId="13_ncr:1_{29DA3FE9-5F9F-431D-B1E1-66F9439EDEAF}" xr6:coauthVersionLast="36" xr6:coauthVersionMax="36" xr10:uidLastSave="{00000000-0000-0000-0000-000000000000}"/>
  <workbookProtection workbookAlgorithmName="SHA-512" workbookHashValue="ITyH9LPcTqY38qdCd+azI8adNbvvvfZ7GusE1wQIqMU5mopvZ6Nd0tlkwDMqk67kp5n8PD1C7LbNOtyMOUYS5Q==" workbookSaltValue="7hOvJ90fcjRcVTZsUmJXgA==" workbookSpinCount="100000" lockStructure="1"/>
  <bookViews>
    <workbookView xWindow="7875" yWindow="-30" windowWidth="7290" windowHeight="9420" xr2:uid="{00000000-000D-0000-FFFF-FFFF00000000}"/>
  </bookViews>
  <sheets>
    <sheet name="P3一般会計予算決算額" sheetId="5" r:id="rId1"/>
    <sheet name="P4図3一般会計決算額の構成 " sheetId="7" r:id="rId2"/>
    <sheet name="Sheet1" sheetId="19" state="hidden" r:id="rId3"/>
  </sheets>
  <definedNames>
    <definedName name="_xlnm.Print_Area" localSheetId="0">P3一般会計予算決算額!$A$1:$J$59</definedName>
    <definedName name="_xlnm.Print_Area" localSheetId="1">'P4図3一般会計決算額の構成 '!$A$1:$K$59</definedName>
    <definedName name="_xlnm.Print_Area" localSheetId="2">Sheet1!$A$1:$H$59</definedName>
    <definedName name="Z_864D1787_017E_46EC_87DD_133AB530B48B_.wvu.PrintArea" localSheetId="0" hidden="1">P3一般会計予算決算額!$A$1:$J$58</definedName>
    <definedName name="Z_864D1787_017E_46EC_87DD_133AB530B48B_.wvu.PrintArea" localSheetId="1" hidden="1">'P4図3一般会計決算額の構成 '!$A$1:$K$61</definedName>
    <definedName name="Z_864D1787_017E_46EC_87DD_133AB530B48B_.wvu.Rows" localSheetId="0" hidden="1">P3一般会計予算決算額!$57:$57</definedName>
  </definedNames>
  <calcPr calcId="191029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J24" i="5" l="1"/>
  <c r="H24" i="5"/>
  <c r="C22" i="19" l="1"/>
  <c r="C32" i="19"/>
  <c r="C43" i="19"/>
  <c r="C42" i="19"/>
  <c r="C33" i="19"/>
  <c r="C34" i="19"/>
  <c r="C35" i="19"/>
  <c r="C36" i="19"/>
  <c r="C37" i="19"/>
  <c r="C38" i="19"/>
  <c r="C39" i="19"/>
  <c r="C40" i="19"/>
  <c r="C41" i="19"/>
  <c r="B23" i="19"/>
  <c r="B22" i="19"/>
  <c r="B40" i="19"/>
  <c r="B42" i="19"/>
  <c r="B41" i="19"/>
  <c r="B39" i="19"/>
  <c r="B38" i="19"/>
  <c r="B37" i="19"/>
  <c r="B36" i="19"/>
  <c r="B43" i="19" s="1"/>
  <c r="B35" i="19"/>
  <c r="B34" i="19"/>
  <c r="B33" i="19"/>
  <c r="B32" i="19"/>
  <c r="A14" i="19" l="1"/>
  <c r="B18" i="19"/>
  <c r="G43" i="5" l="1"/>
  <c r="C43" i="5"/>
  <c r="I9" i="5"/>
  <c r="I38" i="5" s="1"/>
  <c r="J38" i="5" s="1"/>
  <c r="J10" i="5"/>
  <c r="H38" i="5"/>
  <c r="G38" i="5"/>
  <c r="G9" i="5"/>
  <c r="B20" i="19" l="1"/>
  <c r="H34" i="5" l="1"/>
  <c r="B57" i="19" l="1"/>
  <c r="B56" i="19"/>
  <c r="B55" i="19"/>
  <c r="B54" i="19"/>
  <c r="B53" i="19"/>
  <c r="B52" i="19"/>
  <c r="B51" i="19"/>
  <c r="B50" i="19"/>
  <c r="B49" i="19"/>
  <c r="B48" i="19"/>
  <c r="B24" i="19"/>
  <c r="B21" i="19"/>
  <c r="F20" i="19"/>
  <c r="F19" i="19"/>
  <c r="B19" i="19"/>
  <c r="B58" i="19" l="1"/>
  <c r="C50" i="19" s="1"/>
  <c r="E21" i="19"/>
  <c r="J32" i="5"/>
  <c r="C55" i="19" l="1"/>
  <c r="C57" i="19"/>
  <c r="C51" i="19"/>
  <c r="C52" i="19"/>
  <c r="C54" i="19"/>
  <c r="C53" i="19"/>
  <c r="C56" i="19"/>
  <c r="C49" i="19"/>
  <c r="C48" i="19"/>
  <c r="I58" i="5"/>
  <c r="J58" i="5" s="1"/>
  <c r="J33" i="5"/>
  <c r="G58" i="5"/>
  <c r="H58" i="5" s="1"/>
  <c r="J46" i="5"/>
  <c r="J47" i="5"/>
  <c r="J48" i="5"/>
  <c r="J49" i="5"/>
  <c r="J50" i="5"/>
  <c r="J51" i="5"/>
  <c r="J52" i="5"/>
  <c r="J53" i="5"/>
  <c r="J54" i="5"/>
  <c r="J55" i="5"/>
  <c r="J56" i="5"/>
  <c r="J57" i="5"/>
  <c r="J45" i="5"/>
  <c r="J11" i="5"/>
  <c r="J12" i="5"/>
  <c r="J13" i="5"/>
  <c r="J14" i="5"/>
  <c r="J15" i="5"/>
  <c r="J16" i="5"/>
  <c r="J17" i="5"/>
  <c r="J18" i="5"/>
  <c r="J19" i="5"/>
  <c r="J20" i="5"/>
  <c r="J22" i="5"/>
  <c r="J23" i="5"/>
  <c r="J25" i="5"/>
  <c r="J26" i="5"/>
  <c r="J27" i="5"/>
  <c r="J28" i="5"/>
  <c r="J29" i="5"/>
  <c r="J30" i="5"/>
  <c r="J31" i="5"/>
  <c r="J34" i="5"/>
  <c r="J37" i="5"/>
  <c r="J35" i="5"/>
  <c r="J36" i="5"/>
  <c r="H10" i="5"/>
  <c r="H11" i="5"/>
  <c r="H12" i="5"/>
  <c r="H13" i="5"/>
  <c r="H14" i="5"/>
  <c r="H15" i="5"/>
  <c r="H16" i="5"/>
  <c r="H17" i="5"/>
  <c r="H18" i="5"/>
  <c r="H19" i="5"/>
  <c r="H20" i="5"/>
  <c r="H22" i="5"/>
  <c r="H23" i="5"/>
  <c r="H25" i="5"/>
  <c r="H26" i="5"/>
  <c r="H27" i="5"/>
  <c r="H28" i="5"/>
  <c r="H29" i="5"/>
  <c r="H30" i="5"/>
  <c r="H31" i="5"/>
  <c r="H32" i="5"/>
  <c r="H33" i="5"/>
  <c r="H37" i="5"/>
  <c r="H35" i="5"/>
  <c r="H36" i="5"/>
  <c r="H46" i="5"/>
  <c r="H47" i="5"/>
  <c r="H48" i="5"/>
  <c r="H49" i="5"/>
  <c r="H50" i="5"/>
  <c r="H51" i="5"/>
  <c r="H52" i="5"/>
  <c r="H53" i="5"/>
  <c r="H54" i="5"/>
  <c r="H55" i="5"/>
  <c r="H56" i="5"/>
  <c r="H57" i="5"/>
  <c r="H45" i="5"/>
  <c r="H9" i="5" l="1"/>
  <c r="C58" i="19"/>
  <c r="E18" i="19"/>
  <c r="B25" i="19"/>
  <c r="C20" i="19" s="1"/>
  <c r="J9" i="5"/>
  <c r="E25" i="19" l="1"/>
  <c r="F18" i="19" s="1"/>
  <c r="C18" i="19"/>
  <c r="C24" i="19"/>
  <c r="C21" i="19"/>
  <c r="C25" i="19"/>
  <c r="C23" i="19"/>
  <c r="C19" i="19"/>
  <c r="F25" i="19" l="1"/>
  <c r="F2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寝屋川市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主要施策の成果に合わせる</t>
        </r>
      </text>
    </comment>
  </commentList>
</comments>
</file>

<file path=xl/sharedStrings.xml><?xml version="1.0" encoding="utf-8"?>
<sst xmlns="http://schemas.openxmlformats.org/spreadsheetml/2006/main" count="140" uniqueCount="112">
  <si>
    <t>計</t>
  </si>
  <si>
    <t xml:space="preserve"> 　決　算　額</t>
  </si>
  <si>
    <t>決　算　額</t>
    <phoneticPr fontId="2"/>
  </si>
  <si>
    <t>自主財源</t>
    <rPh sb="0" eb="2">
      <t>ジシュ</t>
    </rPh>
    <rPh sb="2" eb="4">
      <t>ザイゲン</t>
    </rPh>
    <phoneticPr fontId="2"/>
  </si>
  <si>
    <t>諸収入</t>
    <phoneticPr fontId="2"/>
  </si>
  <si>
    <t>分担金等</t>
    <rPh sb="3" eb="4">
      <t>トウ</t>
    </rPh>
    <phoneticPr fontId="2"/>
  </si>
  <si>
    <t>依存財源</t>
    <rPh sb="0" eb="2">
      <t>イゾン</t>
    </rPh>
    <rPh sb="2" eb="4">
      <t>ザイゲン</t>
    </rPh>
    <phoneticPr fontId="2"/>
  </si>
  <si>
    <t>地方譲与税等</t>
    <rPh sb="5" eb="6">
      <t>トウ</t>
    </rPh>
    <phoneticPr fontId="2"/>
  </si>
  <si>
    <t>計</t>
    <rPh sb="0" eb="1">
      <t>ケイ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</si>
  <si>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</si>
  <si>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</si>
  <si>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</si>
  <si>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</si>
  <si>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</si>
  <si>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</si>
  <si>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</si>
  <si>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</si>
  <si>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</si>
  <si>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</si>
  <si>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</si>
  <si>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</si>
  <si>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</si>
  <si>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</si>
  <si>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</si>
  <si>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</si>
  <si>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</si>
  <si>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</si>
  <si>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</si>
  <si>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</si>
  <si>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</si>
  <si>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</si>
  <si>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</si>
  <si>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</si>
  <si>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</si>
  <si>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</si>
  <si>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</si>
  <si>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</si>
  <si>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</si>
  <si>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</si>
  <si>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</si>
  <si>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予　算　額</t>
    <phoneticPr fontId="2"/>
  </si>
  <si>
    <t xml:space="preserve">市民税 </t>
    <phoneticPr fontId="2"/>
  </si>
  <si>
    <t xml:space="preserve">特別土地保有税 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</si>
  <si>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</si>
  <si>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</si>
  <si>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款　　　別</t>
    <phoneticPr fontId="2"/>
  </si>
  <si>
    <t>寄附金</t>
    <rPh sb="0" eb="2">
      <t>キフ</t>
    </rPh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</si>
  <si>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</si>
  <si>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</si>
  <si>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</si>
  <si>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</si>
  <si>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</si>
  <si>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</si>
  <si>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</si>
  <si>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</si>
  <si>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</si>
  <si>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</si>
  <si>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</si>
  <si>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</si>
  <si>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</si>
  <si>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</si>
  <si>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</si>
  <si>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</si>
  <si>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</si>
  <si>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</si>
  <si>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</si>
  <si>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</si>
  <si>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</si>
  <si>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</si>
  <si>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</si>
  <si>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</si>
  <si>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</si>
  <si>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</si>
  <si>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</si>
  <si>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</si>
  <si>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</si>
  <si>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</si>
  <si>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</si>
  <si>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</si>
  <si>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</si>
  <si>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</si>
  <si>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</si>
  <si>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</si>
  <si>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</si>
  <si>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6"/>
  </si>
  <si>
    <t>予　算　額</t>
  </si>
  <si>
    <t>決　算　額</t>
  </si>
  <si>
    <t>←データの調整のため（構成比の合計を100にするため)、</t>
    <rPh sb="5" eb="7">
      <t>チョウセイ</t>
    </rPh>
    <rPh sb="11" eb="13">
      <t>コウセイ</t>
    </rPh>
    <rPh sb="13" eb="14">
      <t>ヒ</t>
    </rPh>
    <rPh sb="15" eb="17">
      <t>ゴウケイ</t>
    </rPh>
    <phoneticPr fontId="2"/>
  </si>
  <si>
    <t>式を削除して直接データを入力している</t>
    <phoneticPr fontId="18"/>
  </si>
  <si>
    <t>令和元年度</t>
    <rPh sb="0" eb="2">
      <t>レイワ</t>
    </rPh>
    <rPh sb="2" eb="3">
      <t>ガン</t>
    </rPh>
    <rPh sb="3" eb="5">
      <t>ネンド</t>
    </rPh>
    <phoneticPr fontId="2"/>
  </si>
  <si>
    <t>環境性能割交付金</t>
    <rPh sb="0" eb="2">
      <t>カンキョウ</t>
    </rPh>
    <rPh sb="2" eb="4">
      <t>セイノウ</t>
    </rPh>
    <rPh sb="4" eb="5">
      <t>ワ</t>
    </rPh>
    <phoneticPr fontId="2"/>
  </si>
  <si>
    <t>皆増</t>
    <rPh sb="0" eb="1">
      <t>ゾウ</t>
    </rPh>
    <phoneticPr fontId="2"/>
  </si>
  <si>
    <t>※【市税】データの調整のため（構成比の合計を100にするため)、</t>
    <rPh sb="2" eb="4">
      <t>シゼイ</t>
    </rPh>
    <rPh sb="9" eb="11">
      <t>チョウセイ</t>
    </rPh>
    <rPh sb="15" eb="17">
      <t>コウセイ</t>
    </rPh>
    <rPh sb="17" eb="18">
      <t>ヒ</t>
    </rPh>
    <rPh sb="19" eb="21">
      <t>ゴウケイ</t>
    </rPh>
    <phoneticPr fontId="2"/>
  </si>
  <si>
    <t>　式を削除して直接データを入力している</t>
    <phoneticPr fontId="18"/>
  </si>
  <si>
    <t>（１）　歳入</t>
    <rPh sb="4" eb="6">
      <t>サイニュウ</t>
    </rPh>
    <phoneticPr fontId="2"/>
  </si>
  <si>
    <t>（２）　歳出</t>
    <rPh sb="4" eb="6">
      <t>サイシュツ</t>
    </rPh>
    <phoneticPr fontId="2"/>
  </si>
  <si>
    <t>法人事業税交付金</t>
    <rPh sb="0" eb="5">
      <t>ホウジンジギョウゼイ</t>
    </rPh>
    <phoneticPr fontId="2"/>
  </si>
  <si>
    <t>-</t>
    <phoneticPr fontId="2"/>
  </si>
  <si>
    <t>※　法人事業税交付金については、令和２年度から交付</t>
    <rPh sb="2" eb="10">
      <t>ホウジンジギョウゼイコウフキン</t>
    </rPh>
    <rPh sb="16" eb="18">
      <t>レイワ</t>
    </rPh>
    <rPh sb="19" eb="21">
      <t>ネンド</t>
    </rPh>
    <rPh sb="23" eb="25">
      <t>コウフ</t>
    </rPh>
    <phoneticPr fontId="2"/>
  </si>
  <si>
    <t>構成比</t>
  </si>
  <si>
    <t>種類</t>
    <rPh sb="0" eb="2">
      <t>シュルイ</t>
    </rPh>
    <phoneticPr fontId="18"/>
  </si>
  <si>
    <t>利子割交付金</t>
  </si>
  <si>
    <t>地方消費税交付金</t>
  </si>
  <si>
    <t>自動車取得税交付金</t>
  </si>
  <si>
    <t>地方特例交付金</t>
  </si>
  <si>
    <t>交通安全対策特別交付金</t>
  </si>
  <si>
    <t>市債</t>
  </si>
  <si>
    <t>計</t>
    <rPh sb="0" eb="1">
      <t>ケイ</t>
    </rPh>
    <phoneticPr fontId="18"/>
  </si>
  <si>
    <t>地方譲与税</t>
    <phoneticPr fontId="18"/>
  </si>
  <si>
    <t>歳入（地方譲与税等）内訳</t>
    <rPh sb="0" eb="2">
      <t>サイニュウ</t>
    </rPh>
    <rPh sb="3" eb="5">
      <t>チホウ</t>
    </rPh>
    <rPh sb="5" eb="7">
      <t>ジョウヨ</t>
    </rPh>
    <rPh sb="7" eb="8">
      <t>ゼイ</t>
    </rPh>
    <rPh sb="8" eb="9">
      <t>トウ</t>
    </rPh>
    <rPh sb="10" eb="12">
      <t>ウチワケ</t>
    </rPh>
    <phoneticPr fontId="18"/>
  </si>
  <si>
    <t>全合計</t>
    <rPh sb="0" eb="3">
      <t>ゼンゴウケイ</t>
    </rPh>
    <phoneticPr fontId="18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</si>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</sst>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0.0;&quot;△ &quot;0.0"/>
    <numFmt numFmtId="182" formatCode="0.0_ "/>
    <numFmt numFmtId="183" formatCode="0.00_ "/>
    <numFmt numFmtId="184" formatCode="0.000_ "/>
    <numFmt numFmtId="185" formatCode="#,##0_ "/>
  </numFmts>
  <fonts count="22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3" fillId="0" borderId="0" xfId="1" applyFont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distributed" vertical="center"/>
    </xf>
    <xf numFmtId="176" fontId="4" fillId="0" borderId="6" xfId="1" quotePrefix="1" applyNumberFormat="1" applyFont="1" applyFill="1" applyBorder="1" applyAlignment="1" applyProtection="1"/>
    <xf numFmtId="177" fontId="4" fillId="0" borderId="7" xfId="1" quotePrefix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/>
    <xf numFmtId="0" fontId="3" fillId="0" borderId="9" xfId="1" applyFont="1" applyBorder="1"/>
    <xf numFmtId="176" fontId="3" fillId="0" borderId="5" xfId="1" applyNumberFormat="1" applyFont="1" applyBorder="1"/>
    <xf numFmtId="0" fontId="3" fillId="0" borderId="11" xfId="1" applyFont="1" applyBorder="1"/>
    <xf numFmtId="176" fontId="3" fillId="0" borderId="6" xfId="1" applyNumberFormat="1" applyFont="1" applyBorder="1"/>
    <xf numFmtId="178" fontId="3" fillId="0" borderId="12" xfId="1" applyNumberFormat="1" applyFont="1" applyBorder="1"/>
    <xf numFmtId="0" fontId="3" fillId="0" borderId="0" xfId="2" applyFont="1"/>
    <xf numFmtId="0" fontId="4" fillId="0" borderId="0" xfId="2" applyFont="1" applyFill="1" applyBorder="1" applyAlignment="1" applyProtection="1"/>
    <xf numFmtId="176" fontId="4" fillId="2" borderId="5" xfId="1" quotePrefix="1" applyNumberFormat="1" applyFont="1" applyFill="1" applyBorder="1" applyAlignment="1" applyProtection="1"/>
    <xf numFmtId="178" fontId="3" fillId="0" borderId="10" xfId="1" applyNumberFormat="1" applyFont="1" applyFill="1" applyBorder="1"/>
    <xf numFmtId="0" fontId="5" fillId="0" borderId="0" xfId="2" applyFont="1" applyFill="1" applyBorder="1" applyAlignment="1" applyProtection="1"/>
    <xf numFmtId="0" fontId="7" fillId="0" borderId="0" xfId="3" applyFont="1"/>
    <xf numFmtId="177" fontId="10" fillId="0" borderId="0" xfId="1" quotePrefix="1" applyNumberFormat="1" applyFont="1" applyFill="1" applyBorder="1" applyAlignment="1" applyProtection="1"/>
    <xf numFmtId="177" fontId="10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7" fontId="4" fillId="0" borderId="0" xfId="1" quotePrefix="1" applyNumberFormat="1" applyFont="1" applyFill="1" applyBorder="1" applyAlignment="1" applyProtection="1">
      <alignment vertical="center"/>
    </xf>
    <xf numFmtId="177" fontId="4" fillId="0" borderId="2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7" fontId="4" fillId="0" borderId="8" xfId="1" quotePrefix="1" applyNumberFormat="1" applyFont="1" applyFill="1" applyBorder="1" applyAlignment="1" applyProtection="1"/>
    <xf numFmtId="177" fontId="9" fillId="0" borderId="0" xfId="1" applyNumberFormat="1" applyFont="1" applyFill="1" applyBorder="1" applyAlignment="1" applyProtection="1"/>
    <xf numFmtId="0" fontId="4" fillId="0" borderId="6" xfId="1" quotePrefix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11" fillId="0" borderId="0" xfId="2" applyFont="1"/>
    <xf numFmtId="176" fontId="4" fillId="0" borderId="0" xfId="2" applyNumberFormat="1" applyFont="1" applyFill="1" applyBorder="1" applyAlignment="1" applyProtection="1"/>
    <xf numFmtId="0" fontId="12" fillId="0" borderId="0" xfId="1" applyFont="1" applyFill="1" applyBorder="1" applyAlignment="1" applyProtection="1"/>
    <xf numFmtId="176" fontId="4" fillId="3" borderId="5" xfId="1" applyNumberFormat="1" applyFont="1" applyFill="1" applyBorder="1" applyAlignment="1" applyProtection="1"/>
    <xf numFmtId="176" fontId="4" fillId="4" borderId="2" xfId="1" quotePrefix="1" applyNumberFormat="1" applyFont="1" applyFill="1" applyBorder="1" applyAlignment="1" applyProtection="1"/>
    <xf numFmtId="176" fontId="4" fillId="5" borderId="5" xfId="1" quotePrefix="1" applyNumberFormat="1" applyFont="1" applyFill="1" applyBorder="1" applyAlignment="1" applyProtection="1"/>
    <xf numFmtId="176" fontId="4" fillId="6" borderId="5" xfId="1" applyNumberFormat="1" applyFont="1" applyFill="1" applyBorder="1" applyAlignment="1" applyProtection="1"/>
    <xf numFmtId="176" fontId="4" fillId="7" borderId="5" xfId="1" quotePrefix="1" applyNumberFormat="1" applyFont="1" applyFill="1" applyBorder="1" applyAlignment="1" applyProtection="1"/>
    <xf numFmtId="176" fontId="4" fillId="8" borderId="5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6" fontId="3" fillId="0" borderId="0" xfId="2" applyNumberFormat="1" applyFont="1"/>
    <xf numFmtId="0" fontId="14" fillId="0" borderId="0" xfId="2" applyFont="1"/>
    <xf numFmtId="0" fontId="14" fillId="0" borderId="0" xfId="1" applyFont="1"/>
    <xf numFmtId="0" fontId="14" fillId="0" borderId="0" xfId="2" applyFont="1" applyFill="1" applyBorder="1" applyAlignment="1" applyProtection="1"/>
    <xf numFmtId="181" fontId="4" fillId="0" borderId="0" xfId="2" applyNumberFormat="1" applyFont="1" applyFill="1" applyBorder="1" applyAlignment="1" applyProtection="1"/>
    <xf numFmtId="0" fontId="15" fillId="0" borderId="30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5" fillId="0" borderId="25" xfId="2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left"/>
    </xf>
    <xf numFmtId="0" fontId="16" fillId="0" borderId="0" xfId="0" applyFont="1"/>
    <xf numFmtId="179" fontId="3" fillId="0" borderId="20" xfId="2" quotePrefix="1" applyNumberFormat="1" applyFont="1" applyFill="1" applyBorder="1" applyAlignment="1" applyProtection="1"/>
    <xf numFmtId="181" fontId="3" fillId="0" borderId="20" xfId="2" quotePrefix="1" applyNumberFormat="1" applyFont="1" applyFill="1" applyBorder="1" applyAlignment="1" applyProtection="1"/>
    <xf numFmtId="181" fontId="3" fillId="0" borderId="26" xfId="2" quotePrefix="1" applyNumberFormat="1" applyFont="1" applyFill="1" applyBorder="1" applyAlignment="1" applyProtection="1"/>
    <xf numFmtId="0" fontId="17" fillId="0" borderId="0" xfId="2" applyFont="1" applyAlignment="1">
      <alignment horizontal="left"/>
    </xf>
    <xf numFmtId="0" fontId="17" fillId="0" borderId="0" xfId="2" applyFont="1"/>
    <xf numFmtId="0" fontId="3" fillId="0" borderId="63" xfId="2" applyFont="1" applyBorder="1"/>
    <xf numFmtId="0" fontId="4" fillId="0" borderId="15" xfId="2" quotePrefix="1" applyFont="1" applyFill="1" applyBorder="1" applyAlignment="1" applyProtection="1">
      <alignment horizontal="distributed" vertical="center"/>
    </xf>
    <xf numFmtId="0" fontId="4" fillId="0" borderId="15" xfId="2" applyFont="1" applyFill="1" applyBorder="1" applyAlignment="1" applyProtection="1">
      <alignment horizontal="right" vertical="center"/>
    </xf>
    <xf numFmtId="0" fontId="3" fillId="0" borderId="15" xfId="2" applyFont="1" applyBorder="1"/>
    <xf numFmtId="0" fontId="4" fillId="0" borderId="29" xfId="2" applyFont="1" applyFill="1" applyBorder="1" applyAlignment="1" applyProtection="1">
      <alignment horizontal="distributed" vertical="center"/>
    </xf>
    <xf numFmtId="0" fontId="4" fillId="0" borderId="58" xfId="2" quotePrefix="1" applyFont="1" applyFill="1" applyBorder="1" applyAlignment="1" applyProtection="1">
      <alignment horizontal="distributed" vertical="center"/>
    </xf>
    <xf numFmtId="179" fontId="3" fillId="0" borderId="23" xfId="2" quotePrefix="1" applyNumberFormat="1" applyFont="1" applyFill="1" applyBorder="1" applyAlignment="1" applyProtection="1"/>
    <xf numFmtId="179" fontId="3" fillId="0" borderId="56" xfId="2" quotePrefix="1" applyNumberFormat="1" applyFont="1" applyFill="1" applyBorder="1" applyAlignment="1" applyProtection="1"/>
    <xf numFmtId="179" fontId="3" fillId="0" borderId="28" xfId="2" quotePrefix="1" applyNumberFormat="1" applyFont="1" applyFill="1" applyBorder="1" applyAlignment="1" applyProtection="1"/>
    <xf numFmtId="179" fontId="3" fillId="0" borderId="35" xfId="2" quotePrefix="1" applyNumberFormat="1" applyFont="1" applyFill="1" applyBorder="1" applyAlignment="1" applyProtection="1"/>
    <xf numFmtId="179" fontId="3" fillId="0" borderId="29" xfId="2" quotePrefix="1" applyNumberFormat="1" applyFont="1" applyFill="1" applyBorder="1" applyAlignment="1" applyProtection="1"/>
    <xf numFmtId="179" fontId="3" fillId="0" borderId="60" xfId="2" quotePrefix="1" applyNumberFormat="1" applyFont="1" applyFill="1" applyBorder="1" applyAlignment="1" applyProtection="1"/>
    <xf numFmtId="179" fontId="3" fillId="0" borderId="62" xfId="2" quotePrefix="1" applyNumberFormat="1" applyFont="1" applyFill="1" applyBorder="1" applyAlignment="1" applyProtection="1"/>
    <xf numFmtId="181" fontId="3" fillId="0" borderId="27" xfId="2" quotePrefix="1" applyNumberFormat="1" applyFont="1" applyFill="1" applyBorder="1" applyAlignment="1" applyProtection="1"/>
    <xf numFmtId="181" fontId="3" fillId="0" borderId="28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>
      <alignment horizontal="right"/>
    </xf>
    <xf numFmtId="181" fontId="3" fillId="0" borderId="24" xfId="2" quotePrefix="1" applyNumberFormat="1" applyFont="1" applyFill="1" applyBorder="1" applyAlignment="1" applyProtection="1"/>
    <xf numFmtId="181" fontId="3" fillId="0" borderId="19" xfId="2" quotePrefix="1" applyNumberFormat="1" applyFont="1" applyFill="1" applyBorder="1" applyAlignment="1" applyProtection="1"/>
    <xf numFmtId="181" fontId="3" fillId="0" borderId="23" xfId="2" quotePrefix="1" applyNumberFormat="1" applyFont="1" applyFill="1" applyBorder="1" applyAlignment="1" applyProtection="1"/>
    <xf numFmtId="180" fontId="4" fillId="0" borderId="32" xfId="2" quotePrefix="1" applyNumberFormat="1" applyFont="1" applyFill="1" applyBorder="1" applyAlignment="1" applyProtection="1"/>
    <xf numFmtId="179" fontId="4" fillId="0" borderId="20" xfId="2" quotePrefix="1" applyNumberFormat="1" applyFont="1" applyFill="1" applyBorder="1" applyAlignment="1" applyProtection="1"/>
    <xf numFmtId="180" fontId="4" fillId="0" borderId="36" xfId="2" quotePrefix="1" applyNumberFormat="1" applyFont="1" applyFill="1" applyBorder="1" applyAlignment="1" applyProtection="1"/>
    <xf numFmtId="179" fontId="4" fillId="0" borderId="36" xfId="2" quotePrefix="1" applyNumberFormat="1" applyFont="1" applyFill="1" applyBorder="1" applyAlignment="1" applyProtection="1"/>
    <xf numFmtId="180" fontId="4" fillId="0" borderId="33" xfId="2" quotePrefix="1" applyNumberFormat="1" applyFont="1" applyFill="1" applyBorder="1" applyAlignment="1" applyProtection="1"/>
    <xf numFmtId="180" fontId="4" fillId="0" borderId="35" xfId="2" quotePrefix="1" applyNumberFormat="1" applyFont="1" applyFill="1" applyBorder="1" applyAlignment="1" applyProtection="1"/>
    <xf numFmtId="179" fontId="4" fillId="0" borderId="35" xfId="2" quotePrefix="1" applyNumberFormat="1" applyFont="1" applyFill="1" applyBorder="1" applyAlignment="1" applyProtection="1"/>
    <xf numFmtId="179" fontId="4" fillId="0" borderId="37" xfId="2" quotePrefix="1" applyNumberFormat="1" applyFont="1" applyFill="1" applyBorder="1" applyAlignment="1" applyProtection="1"/>
    <xf numFmtId="180" fontId="4" fillId="0" borderId="54" xfId="2" quotePrefix="1" applyNumberFormat="1" applyFont="1" applyFill="1" applyBorder="1" applyAlignment="1" applyProtection="1"/>
    <xf numFmtId="179" fontId="4" fillId="0" borderId="56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79" fontId="4" fillId="0" borderId="57" xfId="2" quotePrefix="1" applyNumberFormat="1" applyFont="1" applyFill="1" applyBorder="1" applyAlignment="1" applyProtection="1"/>
    <xf numFmtId="180" fontId="4" fillId="0" borderId="58" xfId="2" quotePrefix="1" applyNumberFormat="1" applyFont="1" applyFill="1" applyBorder="1" applyAlignment="1" applyProtection="1"/>
    <xf numFmtId="179" fontId="4" fillId="0" borderId="60" xfId="2" quotePrefix="1" applyNumberFormat="1" applyFont="1" applyFill="1" applyBorder="1" applyAlignment="1" applyProtection="1"/>
    <xf numFmtId="180" fontId="4" fillId="0" borderId="61" xfId="2" quotePrefix="1" applyNumberFormat="1" applyFont="1" applyFill="1" applyBorder="1" applyAlignment="1" applyProtection="1"/>
    <xf numFmtId="179" fontId="4" fillId="0" borderId="61" xfId="2" quotePrefix="1" applyNumberFormat="1" applyFont="1" applyFill="1" applyBorder="1" applyAlignment="1" applyProtection="1">
      <alignment horizontal="right"/>
    </xf>
    <xf numFmtId="180" fontId="4" fillId="0" borderId="30" xfId="2" quotePrefix="1" applyNumberFormat="1" applyFont="1" applyFill="1" applyBorder="1" applyAlignment="1" applyProtection="1">
      <alignment vertical="center"/>
    </xf>
    <xf numFmtId="179" fontId="4" fillId="0" borderId="31" xfId="2" quotePrefix="1" applyNumberFormat="1" applyFont="1" applyFill="1" applyBorder="1" applyAlignment="1" applyProtection="1">
      <alignment vertical="center"/>
    </xf>
    <xf numFmtId="180" fontId="4" fillId="0" borderId="22" xfId="2" quotePrefix="1" applyNumberFormat="1" applyFont="1" applyFill="1" applyBorder="1" applyAlignment="1" applyProtection="1">
      <alignment vertical="center"/>
    </xf>
    <xf numFmtId="179" fontId="4" fillId="0" borderId="22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179" fontId="3" fillId="0" borderId="22" xfId="2" quotePrefix="1" applyNumberFormat="1" applyFont="1" applyFill="1" applyBorder="1" applyAlignment="1" applyProtection="1">
      <alignment vertical="center"/>
    </xf>
    <xf numFmtId="179" fontId="3" fillId="0" borderId="25" xfId="2" quotePrefix="1" applyNumberFormat="1" applyFont="1" applyFill="1" applyBorder="1" applyAlignment="1" applyProtection="1">
      <alignment vertical="center"/>
    </xf>
    <xf numFmtId="181" fontId="3" fillId="0" borderId="22" xfId="2" quotePrefix="1" applyNumberFormat="1" applyFont="1" applyFill="1" applyBorder="1" applyAlignment="1" applyProtection="1">
      <alignment vertical="center"/>
    </xf>
    <xf numFmtId="181" fontId="3" fillId="0" borderId="25" xfId="2" quotePrefix="1" applyNumberFormat="1" applyFont="1" applyFill="1" applyBorder="1" applyAlignment="1" applyProtection="1">
      <alignment vertical="center"/>
    </xf>
    <xf numFmtId="180" fontId="4" fillId="0" borderId="33" xfId="2" quotePrefix="1" applyNumberFormat="1" applyFont="1" applyFill="1" applyBorder="1" applyAlignment="1" applyProtection="1">
      <alignment horizontal="right"/>
    </xf>
    <xf numFmtId="179" fontId="4" fillId="0" borderId="37" xfId="2" quotePrefix="1" applyNumberFormat="1" applyFont="1" applyFill="1" applyBorder="1" applyAlignment="1" applyProtection="1">
      <alignment horizontal="right"/>
    </xf>
    <xf numFmtId="180" fontId="4" fillId="0" borderId="35" xfId="2" quotePrefix="1" applyNumberFormat="1" applyFont="1" applyFill="1" applyBorder="1" applyAlignment="1" applyProtection="1">
      <alignment horizontal="right"/>
    </xf>
    <xf numFmtId="179" fontId="4" fillId="0" borderId="35" xfId="2" quotePrefix="1" applyNumberFormat="1" applyFont="1" applyFill="1" applyBorder="1" applyAlignment="1" applyProtection="1">
      <alignment horizontal="right"/>
    </xf>
    <xf numFmtId="38" fontId="3" fillId="0" borderId="0" xfId="4" applyFont="1" applyAlignment="1"/>
    <xf numFmtId="0" fontId="0" fillId="0" borderId="0" xfId="0" applyFont="1"/>
    <xf numFmtId="182" fontId="0" fillId="0" borderId="0" xfId="0" applyNumberFormat="1"/>
    <xf numFmtId="183" fontId="0" fillId="0" borderId="0" xfId="0" applyNumberFormat="1"/>
    <xf numFmtId="0" fontId="0" fillId="9" borderId="0" xfId="0" applyFill="1"/>
    <xf numFmtId="184" fontId="0" fillId="0" borderId="0" xfId="0" applyNumberFormat="1"/>
    <xf numFmtId="0" fontId="21" fillId="0" borderId="0" xfId="0" applyFont="1"/>
    <xf numFmtId="0" fontId="3" fillId="0" borderId="0" xfId="2" applyFont="1" applyFill="1"/>
    <xf numFmtId="0" fontId="3" fillId="0" borderId="0" xfId="1" applyFont="1" applyAlignment="1">
      <alignment horizontal="center"/>
    </xf>
    <xf numFmtId="176" fontId="3" fillId="0" borderId="49" xfId="4" applyNumberFormat="1" applyFont="1" applyBorder="1" applyAlignment="1"/>
    <xf numFmtId="177" fontId="4" fillId="0" borderId="50" xfId="1" quotePrefix="1" applyNumberFormat="1" applyFont="1" applyFill="1" applyBorder="1" applyAlignment="1" applyProtection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85" fontId="3" fillId="0" borderId="13" xfId="1" applyNumberFormat="1" applyFont="1" applyBorder="1" applyAlignment="1"/>
    <xf numFmtId="176" fontId="3" fillId="0" borderId="6" xfId="1" applyNumberFormat="1" applyFont="1" applyBorder="1" applyAlignment="1"/>
    <xf numFmtId="177" fontId="4" fillId="0" borderId="12" xfId="1" quotePrefix="1" applyNumberFormat="1" applyFont="1" applyFill="1" applyBorder="1" applyAlignment="1" applyProtection="1"/>
    <xf numFmtId="0" fontId="3" fillId="0" borderId="65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2" xfId="1" applyNumberFormat="1" applyFont="1" applyBorder="1" applyAlignment="1"/>
    <xf numFmtId="0" fontId="21" fillId="0" borderId="30" xfId="2" applyFont="1" applyFill="1" applyBorder="1" applyAlignment="1" applyProtection="1">
      <alignment horizontal="center" vertical="center"/>
    </xf>
    <xf numFmtId="0" fontId="21" fillId="0" borderId="31" xfId="2" applyFont="1" applyFill="1" applyBorder="1" applyAlignment="1" applyProtection="1">
      <alignment horizontal="center" vertical="center"/>
    </xf>
    <xf numFmtId="0" fontId="21" fillId="0" borderId="22" xfId="2" applyFont="1" applyFill="1" applyBorder="1" applyAlignment="1" applyProtection="1">
      <alignment horizontal="center" vertical="center"/>
    </xf>
    <xf numFmtId="0" fontId="21" fillId="0" borderId="25" xfId="2" applyFont="1" applyFill="1" applyBorder="1" applyAlignment="1" applyProtection="1">
      <alignment horizontal="center" vertical="center"/>
    </xf>
    <xf numFmtId="179" fontId="3" fillId="0" borderId="37" xfId="2" quotePrefix="1" applyNumberFormat="1" applyFont="1" applyFill="1" applyBorder="1" applyAlignment="1" applyProtection="1">
      <alignment horizontal="right"/>
    </xf>
    <xf numFmtId="179" fontId="3" fillId="0" borderId="29" xfId="2" quotePrefix="1" applyNumberFormat="1" applyFont="1" applyFill="1" applyBorder="1" applyAlignment="1" applyProtection="1">
      <alignment horizontal="right"/>
    </xf>
    <xf numFmtId="180" fontId="3" fillId="0" borderId="32" xfId="2" quotePrefix="1" applyNumberFormat="1" applyFont="1" applyFill="1" applyBorder="1" applyAlignment="1" applyProtection="1">
      <protection locked="0"/>
    </xf>
    <xf numFmtId="180" fontId="3" fillId="0" borderId="36" xfId="2" quotePrefix="1" applyNumberFormat="1" applyFont="1" applyFill="1" applyBorder="1" applyAlignment="1" applyProtection="1">
      <protection locked="0"/>
    </xf>
    <xf numFmtId="180" fontId="3" fillId="0" borderId="33" xfId="2" quotePrefix="1" applyNumberFormat="1" applyFont="1" applyFill="1" applyBorder="1" applyAlignment="1" applyProtection="1">
      <protection locked="0"/>
    </xf>
    <xf numFmtId="180" fontId="3" fillId="0" borderId="35" xfId="2" quotePrefix="1" applyNumberFormat="1" applyFont="1" applyFill="1" applyBorder="1" applyAlignment="1" applyProtection="1">
      <protection locked="0"/>
    </xf>
    <xf numFmtId="180" fontId="3" fillId="0" borderId="54" xfId="2" quotePrefix="1" applyNumberFormat="1" applyFont="1" applyFill="1" applyBorder="1" applyAlignment="1" applyProtection="1">
      <protection locked="0"/>
    </xf>
    <xf numFmtId="180" fontId="3" fillId="0" borderId="58" xfId="2" quotePrefix="1" applyNumberFormat="1" applyFont="1" applyFill="1" applyBorder="1" applyAlignment="1" applyProtection="1">
      <protection locked="0"/>
    </xf>
    <xf numFmtId="180" fontId="3" fillId="0" borderId="61" xfId="2" quotePrefix="1" applyNumberFormat="1" applyFont="1" applyFill="1" applyBorder="1" applyAlignment="1" applyProtection="1">
      <protection locked="0"/>
    </xf>
    <xf numFmtId="180" fontId="3" fillId="0" borderId="30" xfId="2" quotePrefix="1" applyNumberFormat="1" applyFont="1" applyFill="1" applyBorder="1" applyAlignment="1" applyProtection="1">
      <alignment vertical="center"/>
    </xf>
    <xf numFmtId="180" fontId="3" fillId="0" borderId="22" xfId="2" quotePrefix="1" applyNumberFormat="1" applyFont="1" applyFill="1" applyBorder="1" applyAlignment="1" applyProtection="1">
      <alignment vertical="center"/>
    </xf>
    <xf numFmtId="180" fontId="3" fillId="0" borderId="18" xfId="2" quotePrefix="1" applyNumberFormat="1" applyFont="1" applyFill="1" applyBorder="1" applyAlignment="1" applyProtection="1">
      <alignment vertical="center"/>
    </xf>
    <xf numFmtId="180" fontId="3" fillId="0" borderId="19" xfId="2" quotePrefix="1" applyNumberFormat="1" applyFont="1" applyFill="1" applyBorder="1" applyAlignment="1" applyProtection="1">
      <alignment horizontal="right" vertical="center"/>
    </xf>
    <xf numFmtId="0" fontId="11" fillId="0" borderId="0" xfId="2" applyFont="1" applyFill="1"/>
    <xf numFmtId="0" fontId="11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180" fontId="3" fillId="0" borderId="57" xfId="2" quotePrefix="1" applyNumberFormat="1" applyFont="1" applyFill="1" applyBorder="1" applyAlignment="1" applyProtection="1">
      <protection locked="0"/>
    </xf>
    <xf numFmtId="181" fontId="4" fillId="0" borderId="20" xfId="2" quotePrefix="1" applyNumberFormat="1" applyFont="1" applyFill="1" applyBorder="1" applyAlignment="1" applyProtection="1"/>
    <xf numFmtId="181" fontId="4" fillId="0" borderId="36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alignment horizontal="right"/>
      <protection locked="0"/>
    </xf>
    <xf numFmtId="181" fontId="4" fillId="0" borderId="37" xfId="2" quotePrefix="1" applyNumberFormat="1" applyFont="1" applyFill="1" applyBorder="1" applyAlignment="1" applyProtection="1"/>
    <xf numFmtId="181" fontId="4" fillId="0" borderId="35" xfId="2" quotePrefix="1" applyNumberFormat="1" applyFont="1" applyFill="1" applyBorder="1" applyAlignment="1" applyProtection="1"/>
    <xf numFmtId="180" fontId="3" fillId="0" borderId="35" xfId="2" quotePrefix="1" applyNumberFormat="1" applyFont="1" applyFill="1" applyBorder="1" applyAlignment="1" applyProtection="1">
      <alignment horizontal="right"/>
      <protection locked="0"/>
    </xf>
    <xf numFmtId="180" fontId="4" fillId="0" borderId="34" xfId="2" quotePrefix="1" applyNumberFormat="1" applyFont="1" applyFill="1" applyBorder="1" applyAlignment="1" applyProtection="1"/>
    <xf numFmtId="181" fontId="4" fillId="0" borderId="26" xfId="2" quotePrefix="1" applyNumberFormat="1" applyFont="1" applyFill="1" applyBorder="1" applyAlignment="1" applyProtection="1"/>
    <xf numFmtId="180" fontId="4" fillId="0" borderId="21" xfId="2" quotePrefix="1" applyNumberFormat="1" applyFont="1" applyFill="1" applyBorder="1" applyAlignment="1" applyProtection="1"/>
    <xf numFmtId="181" fontId="4" fillId="0" borderId="21" xfId="2" quotePrefix="1" applyNumberFormat="1" applyFont="1" applyFill="1" applyBorder="1" applyAlignment="1" applyProtection="1"/>
    <xf numFmtId="180" fontId="3" fillId="0" borderId="34" xfId="2" quotePrefix="1" applyNumberFormat="1" applyFont="1" applyFill="1" applyBorder="1" applyAlignment="1" applyProtection="1">
      <protection locked="0"/>
    </xf>
    <xf numFmtId="180" fontId="3" fillId="0" borderId="21" xfId="2" quotePrefix="1" applyNumberFormat="1" applyFont="1" applyFill="1" applyBorder="1" applyAlignment="1" applyProtection="1">
      <alignment horizontal="right"/>
      <protection locked="0"/>
    </xf>
    <xf numFmtId="180" fontId="4" fillId="0" borderId="18" xfId="2" quotePrefix="1" applyNumberFormat="1" applyFont="1" applyFill="1" applyBorder="1" applyAlignment="1" applyProtection="1"/>
    <xf numFmtId="181" fontId="4" fillId="0" borderId="38" xfId="2" quotePrefix="1" applyNumberFormat="1" applyFont="1" applyFill="1" applyBorder="1" applyAlignment="1" applyProtection="1"/>
    <xf numFmtId="180" fontId="4" fillId="0" borderId="19" xfId="2" quotePrefix="1" applyNumberFormat="1" applyFont="1" applyFill="1" applyBorder="1" applyAlignment="1" applyProtection="1"/>
    <xf numFmtId="181" fontId="4" fillId="0" borderId="19" xfId="2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/>
    <xf numFmtId="180" fontId="3" fillId="0" borderId="19" xfId="2" quotePrefix="1" applyNumberFormat="1" applyFont="1" applyFill="1" applyBorder="1" applyAlignment="1" applyProtection="1">
      <alignment horizontal="right"/>
    </xf>
    <xf numFmtId="180" fontId="4" fillId="0" borderId="18" xfId="2" quotePrefix="1" applyNumberFormat="1" applyFont="1" applyFill="1" applyBorder="1" applyAlignment="1" applyProtection="1">
      <alignment vertical="center"/>
    </xf>
    <xf numFmtId="181" fontId="4" fillId="0" borderId="38" xfId="2" quotePrefix="1" applyNumberFormat="1" applyFont="1" applyFill="1" applyBorder="1" applyAlignment="1" applyProtection="1">
      <alignment vertical="center"/>
    </xf>
    <xf numFmtId="180" fontId="4" fillId="0" borderId="19" xfId="2" quotePrefix="1" applyNumberFormat="1" applyFont="1" applyFill="1" applyBorder="1" applyAlignment="1" applyProtection="1">
      <alignment vertical="center"/>
    </xf>
    <xf numFmtId="181" fontId="4" fillId="0" borderId="19" xfId="2" quotePrefix="1" applyNumberFormat="1" applyFont="1" applyFill="1" applyBorder="1" applyAlignment="1" applyProtection="1">
      <alignment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55" xfId="2" quotePrefix="1" applyFont="1" applyFill="1" applyBorder="1" applyAlignment="1" applyProtection="1">
      <alignment horizontal="distributed" vertical="center"/>
    </xf>
    <xf numFmtId="0" fontId="4" fillId="0" borderId="33" xfId="2" applyFont="1" applyFill="1" applyBorder="1" applyAlignment="1" applyProtection="1">
      <alignment horizontal="distributed" vertical="center"/>
    </xf>
    <xf numFmtId="0" fontId="4" fillId="0" borderId="42" xfId="2" applyFont="1" applyFill="1" applyBorder="1" applyAlignment="1" applyProtection="1">
      <alignment horizontal="distributed" vertical="center"/>
    </xf>
    <xf numFmtId="0" fontId="4" fillId="0" borderId="29" xfId="2" quotePrefix="1" applyFont="1" applyFill="1" applyBorder="1" applyAlignment="1" applyProtection="1">
      <alignment horizontal="distributed" vertical="center"/>
    </xf>
    <xf numFmtId="0" fontId="4" fillId="0" borderId="18" xfId="2" quotePrefix="1" applyFont="1" applyFill="1" applyBorder="1" applyAlignment="1" applyProtection="1">
      <alignment horizontal="center" vertical="center"/>
    </xf>
    <xf numFmtId="0" fontId="4" fillId="0" borderId="45" xfId="2" quotePrefix="1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distributed" vertical="center"/>
    </xf>
    <xf numFmtId="0" fontId="4" fillId="0" borderId="45" xfId="2" applyFont="1" applyFill="1" applyBorder="1" applyAlignment="1" applyProtection="1">
      <alignment horizontal="distributed" vertical="center"/>
    </xf>
    <xf numFmtId="0" fontId="4" fillId="0" borderId="42" xfId="2" quotePrefix="1" applyFont="1" applyFill="1" applyBorder="1" applyAlignment="1" applyProtection="1">
      <alignment horizontal="distributed" vertical="center"/>
    </xf>
    <xf numFmtId="0" fontId="4" fillId="0" borderId="30" xfId="2" quotePrefix="1" applyFont="1" applyFill="1" applyBorder="1" applyAlignment="1" applyProtection="1">
      <alignment horizontal="center" vertical="center"/>
    </xf>
    <xf numFmtId="0" fontId="4" fillId="0" borderId="44" xfId="2" quotePrefix="1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distributed" vertical="center"/>
    </xf>
    <xf numFmtId="0" fontId="4" fillId="0" borderId="46" xfId="2" applyFont="1" applyFill="1" applyBorder="1" applyAlignment="1" applyProtection="1">
      <alignment horizontal="distributed" vertical="center"/>
    </xf>
    <xf numFmtId="0" fontId="4" fillId="0" borderId="30" xfId="2" applyFont="1" applyFill="1" applyBorder="1" applyAlignment="1" applyProtection="1">
      <alignment horizontal="center" vertical="center"/>
    </xf>
    <xf numFmtId="0" fontId="3" fillId="0" borderId="39" xfId="2" applyFont="1" applyFill="1" applyBorder="1" applyAlignment="1" applyProtection="1">
      <alignment horizontal="center"/>
      <protection locked="0"/>
    </xf>
    <xf numFmtId="0" fontId="3" fillId="0" borderId="40" xfId="2" applyFont="1" applyFill="1" applyBorder="1" applyAlignment="1" applyProtection="1">
      <alignment horizontal="center"/>
      <protection locked="0"/>
    </xf>
    <xf numFmtId="0" fontId="3" fillId="0" borderId="41" xfId="2" applyFont="1" applyFill="1" applyBorder="1" applyAlignment="1" applyProtection="1">
      <alignment horizontal="center"/>
      <protection locked="0"/>
    </xf>
    <xf numFmtId="0" fontId="4" fillId="0" borderId="32" xfId="2" applyFont="1" applyFill="1" applyBorder="1" applyAlignment="1" applyProtection="1">
      <alignment horizontal="distributed" vertical="center"/>
    </xf>
    <xf numFmtId="0" fontId="4" fillId="0" borderId="43" xfId="2" applyFont="1" applyFill="1" applyBorder="1" applyAlignment="1" applyProtection="1">
      <alignment horizontal="distributed" vertical="center"/>
    </xf>
    <xf numFmtId="0" fontId="4" fillId="0" borderId="58" xfId="2" applyFont="1" applyFill="1" applyBorder="1" applyAlignment="1" applyProtection="1">
      <alignment horizontal="distributed" vertical="center"/>
    </xf>
    <xf numFmtId="0" fontId="4" fillId="0" borderId="59" xfId="2" quotePrefix="1" applyFont="1" applyFill="1" applyBorder="1" applyAlignment="1" applyProtection="1">
      <alignment horizontal="distributed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0" fillId="0" borderId="29" xfId="0" applyBorder="1" applyAlignment="1">
      <alignment horizontal="distributed" vertical="center"/>
    </xf>
    <xf numFmtId="0" fontId="4" fillId="0" borderId="47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48" xfId="1" applyFont="1" applyFill="1" applyBorder="1" applyAlignment="1" applyProtection="1">
      <alignment horizontal="distributed" vertical="center"/>
    </xf>
    <xf numFmtId="180" fontId="4" fillId="0" borderId="2" xfId="1" quotePrefix="1" applyNumberFormat="1" applyFont="1" applyFill="1" applyBorder="1" applyAlignment="1" applyProtection="1">
      <alignment vertical="center"/>
    </xf>
    <xf numFmtId="180" fontId="1" fillId="0" borderId="5" xfId="1" applyNumberFormat="1" applyBorder="1" applyAlignment="1">
      <alignment vertical="center"/>
    </xf>
    <xf numFmtId="180" fontId="1" fillId="0" borderId="49" xfId="1" applyNumberFormat="1" applyBorder="1" applyAlignment="1">
      <alignment vertical="center"/>
    </xf>
    <xf numFmtId="177" fontId="4" fillId="0" borderId="16" xfId="1" quotePrefix="1" applyNumberFormat="1" applyFont="1" applyFill="1" applyBorder="1" applyAlignment="1" applyProtection="1">
      <alignment vertical="center"/>
    </xf>
    <xf numFmtId="0" fontId="1" fillId="0" borderId="10" xfId="1" applyBorder="1" applyAlignment="1">
      <alignment vertical="center"/>
    </xf>
    <xf numFmtId="0" fontId="1" fillId="0" borderId="50" xfId="1" applyBorder="1" applyAlignment="1">
      <alignment vertical="center"/>
    </xf>
    <xf numFmtId="0" fontId="4" fillId="0" borderId="51" xfId="1" applyFont="1" applyFill="1" applyBorder="1" applyAlignment="1" applyProtection="1">
      <alignment horizontal="distributed" vertical="center"/>
    </xf>
    <xf numFmtId="0" fontId="0" fillId="0" borderId="14" xfId="0" applyBorder="1" applyAlignment="1"/>
    <xf numFmtId="0" fontId="0" fillId="0" borderId="52" xfId="0" applyBorder="1" applyAlignment="1"/>
    <xf numFmtId="180" fontId="4" fillId="0" borderId="13" xfId="1" quotePrefix="1" applyNumberFormat="1" applyFont="1" applyFill="1" applyBorder="1" applyAlignment="1" applyProtection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7" fontId="4" fillId="0" borderId="53" xfId="1" quotePrefix="1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5">
    <cellStyle name="桁区切り" xfId="4" builtinId="6"/>
    <cellStyle name="標準" xfId="0" builtinId="0"/>
    <cellStyle name="標準_03図１一般会計歳入歳出決算額の構成（試）" xfId="1" xr:uid="{00000000-0005-0000-0000-000002000000}"/>
    <cellStyle name="標準_04一般会計予算、決算額（試）" xfId="2" xr:uid="{00000000-0005-0000-0000-000003000000}"/>
    <cellStyle name="標準_10市税収入等の年度別比較（試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2.6177758467778391E-2"/>
                  <c:y val="5.37984694437417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-1.5790804869487387E-2"/>
                  <c:y val="5.645868715152533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54986062197526E-2"/>
                      <c:h val="3.85486138435712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1.105788253655794E-2"/>
                  <c:y val="-5.7694136591981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4.4200727986227172E-3"/>
                  <c:y val="4.623194398457310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-9.1854673790543523E-4"/>
                  <c:y val="2.881459147147493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9.7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-2.029404476446665E-2"/>
                  <c:y val="1.55786782663980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1.0750236179431214E-3"/>
                  <c:y val="2.682386188681704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28738769</c:v>
                </c:pt>
                <c:pt idx="1">
                  <c:v>5225245</c:v>
                </c:pt>
                <c:pt idx="2">
                  <c:v>3864729</c:v>
                </c:pt>
                <c:pt idx="3">
                  <c:v>6983333</c:v>
                </c:pt>
                <c:pt idx="4">
                  <c:v>11482775</c:v>
                </c:pt>
                <c:pt idx="5">
                  <c:v>13592654</c:v>
                </c:pt>
                <c:pt idx="6">
                  <c:v>49001435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-5.1416472641435881E-2"/>
                  <c:y val="-8.367736968313925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42.4%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6.6881329764318403E-2"/>
                  <c:y val="-0.4288698796628351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57.6%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37828743</c:v>
                </c:pt>
                <c:pt idx="3">
                  <c:v>81060197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0323970263270226E-3"/>
                  <c:y val="-0.202020686149409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0.11334834867048055"/>
                  <c:y val="-0.181698256097434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1.982368507296951E-2"/>
                  <c:y val="-0.109708173830049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-6.913460464338636E-2"/>
                  <c:y val="0.1711360783459378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-0.14280932050729103"/>
                  <c:y val="0.1147730644341393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-1.2192588143378459E-2"/>
                  <c:y val="-3.59963211875866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0.15867122773869616"/>
                  <c:y val="-9.339495606527445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2.5377948488837933E-2"/>
                  <c:y val="-4.61029579435674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0.16389509287734449"/>
                  <c:y val="-0.1460263712095276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2123343510422577"/>
                  <c:y val="-0.2127716742917016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Sheet1!$A$48:$A$57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Sheet1!$B$48:$B$57</c:f>
              <c:numCache>
                <c:formatCode>#,##0_);[Red]\(#,##0\)</c:formatCode>
                <c:ptCount val="10"/>
                <c:pt idx="0">
                  <c:v>416686</c:v>
                </c:pt>
                <c:pt idx="1">
                  <c:v>6236407</c:v>
                </c:pt>
                <c:pt idx="2">
                  <c:v>69478727</c:v>
                </c:pt>
                <c:pt idx="3">
                  <c:v>5483899</c:v>
                </c:pt>
                <c:pt idx="4">
                  <c:v>660316</c:v>
                </c:pt>
                <c:pt idx="5">
                  <c:v>10670626</c:v>
                </c:pt>
                <c:pt idx="6">
                  <c:v>2745064</c:v>
                </c:pt>
                <c:pt idx="7">
                  <c:v>9380931</c:v>
                </c:pt>
                <c:pt idx="8">
                  <c:v>5645705</c:v>
                </c:pt>
                <c:pt idx="9">
                  <c:v>6383160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10</xdr:col>
      <xdr:colOff>123825</xdr:colOff>
      <xdr:row>26</xdr:row>
      <xdr:rowOff>152400</xdr:rowOff>
    </xdr:to>
    <xdr:graphicFrame macro="">
      <xdr:nvGraphicFramePr>
        <xdr:cNvPr id="7883" name="Chart 48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489381</xdr:colOff>
      <xdr:row>4</xdr:row>
      <xdr:rowOff>54683</xdr:rowOff>
    </xdr:from>
    <xdr:to>
      <xdr:col>10</xdr:col>
      <xdr:colOff>212555</xdr:colOff>
      <xdr:row>17</xdr:row>
      <xdr:rowOff>50430</xdr:rowOff>
    </xdr:to>
    <xdr:grpSp>
      <xdr:nvGrpSpPr>
        <xdr:cNvPr id="7884" name="Group 27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GrpSpPr>
          <a:grpSpLocks/>
        </xdr:cNvGrpSpPr>
      </xdr:nvGrpSpPr>
      <xdr:grpSpPr bwMode="auto">
        <a:xfrm>
          <a:off x="3461181" y="750008"/>
          <a:ext cx="2161574" cy="2224597"/>
          <a:chOff x="330" y="128"/>
          <a:chExt cx="227" cy="221"/>
        </a:xfrm>
      </xdr:grpSpPr>
      <xdr:sp macro="" textlink="">
        <xdr:nvSpPr>
          <xdr:cNvPr id="7440" name="Text Box 3">
            <a:extLst>
              <a:ext uri="{FF2B5EF4-FFF2-40B4-BE49-F238E27FC236}">
                <a16:creationId xmlns:a16="http://schemas.microsoft.com/office/drawing/2014/main" id="{00000000-0008-0000-0100-0000101D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" y="128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413,302</a:t>
            </a:r>
            <a:r>
              <a:rPr lang="ja-JP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0.7%</a:t>
            </a:r>
            <a:endParaRPr lang="ja-JP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804,028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0.9%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2,647,399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3.4%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>
            <a:extLst>
              <a:ext uri="{FF2B5EF4-FFF2-40B4-BE49-F238E27FC236}">
                <a16:creationId xmlns:a16="http://schemas.microsoft.com/office/drawing/2014/main" id="{00000000-0008-0000-0100-0000D5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" y="309"/>
            <a:ext cx="121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>
            <a:extLst>
              <a:ext uri="{FF2B5EF4-FFF2-40B4-BE49-F238E27FC236}">
                <a16:creationId xmlns:a16="http://schemas.microsoft.com/office/drawing/2014/main" id="{00000000-0008-0000-0100-0000D6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0" y="241"/>
            <a:ext cx="15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3095625" y="6438900"/>
          <a:ext cx="895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402950</xdr:colOff>
      <xdr:row>15</xdr:row>
      <xdr:rowOff>67917</xdr:rowOff>
    </xdr:from>
    <xdr:to>
      <xdr:col>10</xdr:col>
      <xdr:colOff>555350</xdr:colOff>
      <xdr:row>34</xdr:row>
      <xdr:rowOff>137949</xdr:rowOff>
    </xdr:to>
    <xdr:sp macro="" textlink="">
      <xdr:nvSpPr>
        <xdr:cNvPr id="7438" name="Text Box 30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607088" y="2642951"/>
          <a:ext cx="1374228" cy="33151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350,976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40,584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171,871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194,470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法人事業税交付金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117,27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4,625,708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3.9%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環境性能割交付金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59,966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206,314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35,401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5,680,350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4.8%</a:t>
          </a:r>
        </a:p>
      </xdr:txBody>
    </xdr:sp>
    <xdr:clientData/>
  </xdr:twoCellAnchor>
  <xdr:twoCellAnchor>
    <xdr:from>
      <xdr:col>6</xdr:col>
      <xdr:colOff>243052</xdr:colOff>
      <xdr:row>27</xdr:row>
      <xdr:rowOff>91965</xdr:rowOff>
    </xdr:from>
    <xdr:to>
      <xdr:col>8</xdr:col>
      <xdr:colOff>396927</xdr:colOff>
      <xdr:row>27</xdr:row>
      <xdr:rowOff>111655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 bwMode="auto">
        <a:xfrm>
          <a:off x="3225362" y="4716517"/>
          <a:ext cx="1375703" cy="1969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565502</xdr:colOff>
      <xdr:row>13</xdr:row>
      <xdr:rowOff>32845</xdr:rowOff>
    </xdr:from>
    <xdr:to>
      <xdr:col>8</xdr:col>
      <xdr:colOff>591207</xdr:colOff>
      <xdr:row>15</xdr:row>
      <xdr:rowOff>115673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 flipV="1">
          <a:off x="3547812" y="2266293"/>
          <a:ext cx="1247533" cy="4244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536886</xdr:colOff>
      <xdr:row>21</xdr:row>
      <xdr:rowOff>149129</xdr:rowOff>
    </xdr:from>
    <xdr:to>
      <xdr:col>6</xdr:col>
      <xdr:colOff>236484</xdr:colOff>
      <xdr:row>27</xdr:row>
      <xdr:rowOff>95650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 bwMode="auto">
        <a:xfrm>
          <a:off x="2908283" y="3748922"/>
          <a:ext cx="310511" cy="9712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311773</xdr:colOff>
      <xdr:row>32</xdr:row>
      <xdr:rowOff>26276</xdr:rowOff>
    </xdr:from>
    <xdr:to>
      <xdr:col>5</xdr:col>
      <xdr:colOff>505810</xdr:colOff>
      <xdr:row>33</xdr:row>
      <xdr:rowOff>147297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 bwMode="auto">
        <a:xfrm flipH="1">
          <a:off x="2683170" y="5504793"/>
          <a:ext cx="194037" cy="2918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0.27645</cdr:x>
      <cdr:y>0.46192</cdr:y>
    </cdr:from>
    <cdr:to>
      <cdr:x>0.55897</cdr:x>
      <cdr:y>0.62465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533" y="2083679"/>
          <a:ext cx="1543707" cy="734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118,888,940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0.44311</cdr:x>
      <cdr:y>0.19926</cdr:y>
    </cdr:from>
    <cdr:to>
      <cdr:x>0.59393</cdr:x>
      <cdr:y>0.2684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187" y="901511"/>
          <a:ext cx="821713" cy="3128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37,828,743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0.24837</cdr:x>
      <cdr:y>0.19811</cdr:y>
    </cdr:from>
    <cdr:to>
      <cdr:x>0.39575</cdr:x>
      <cdr:y>0.26898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7098" y="893673"/>
          <a:ext cx="805294" cy="3196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81,060,197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0.49409</cdr:x>
      <cdr:y>0.35173</cdr:y>
    </cdr:from>
    <cdr:to>
      <cdr:x>0.654</cdr:x>
      <cdr:y>0.42253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9742" y="1586640"/>
          <a:ext cx="873759" cy="319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28,738,769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0.85243</cdr:x>
      <cdr:y>0.45365</cdr:y>
    </cdr:from>
    <cdr:to>
      <cdr:x>1</cdr:x>
      <cdr:y>0.52718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734" y="2046363"/>
          <a:ext cx="806332" cy="3316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5,225,245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0.77241</cdr:x>
      <cdr:y>0.07585</cdr:y>
    </cdr:from>
    <cdr:to>
      <cdr:x>0.9166</cdr:x>
      <cdr:y>0.14738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0373" y="337801"/>
          <a:ext cx="784133" cy="3185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担金等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3,864,729</a:t>
          </a:r>
          <a:r>
            <a:rPr lang="ja-JP" altLang="en-US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千円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0.15961</cdr:x>
      <cdr:y>0.40346</cdr:y>
    </cdr:from>
    <cdr:to>
      <cdr:x>0.32443</cdr:x>
      <cdr:y>0.47551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101" y="1819949"/>
          <a:ext cx="900588" cy="3250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49,001,435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0.23619</cdr:x>
      <cdr:y>0.69656</cdr:y>
    </cdr:from>
    <cdr:to>
      <cdr:x>0.39135</cdr:x>
      <cdr:y>0.77071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577" y="3142139"/>
          <a:ext cx="847805" cy="334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13,592,654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0.40038</cdr:x>
      <cdr:y>0.68987</cdr:y>
    </cdr:from>
    <cdr:to>
      <cdr:x>0.54431</cdr:x>
      <cdr:y>0.76213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7715" y="3111920"/>
          <a:ext cx="786443" cy="325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地方譲与税等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11,482,775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千円</a:t>
          </a:r>
          <a:endParaRPr lang="ja-JP" altLang="ja-JP" sz="8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0.64979</cdr:x>
      <cdr:y>0.8088</cdr:y>
    </cdr:from>
    <cdr:to>
      <cdr:x>0.82446</cdr:x>
      <cdr:y>0.88048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0478" y="3648426"/>
          <a:ext cx="954409" cy="3233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6,983,333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0.58801</cdr:x>
      <cdr:y>0.70854</cdr:y>
    </cdr:from>
    <cdr:to>
      <cdr:x>0.66794</cdr:x>
      <cdr:y>0.83309</cdr:y>
    </cdr:to>
    <cdr:sp macro="" textlink="">
      <cdr:nvSpPr>
        <cdr:cNvPr id="14" name="直線コネクタ 13"/>
        <cdr:cNvSpPr/>
      </cdr:nvSpPr>
      <cdr:spPr bwMode="auto">
        <a:xfrm xmlns:a="http://schemas.openxmlformats.org/drawingml/2006/main" rot="5400000" flipH="1">
          <a:off x="3150363" y="3258707"/>
          <a:ext cx="561834" cy="4367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0.29272</cdr:x>
      <cdr:y>0.43904</cdr:y>
    </cdr:from>
    <cdr:to>
      <cdr:x>0.53833</cdr:x>
      <cdr:y>0.60549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445" y="1929859"/>
          <a:ext cx="1316155" cy="78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117,101,521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0.53111</cdr:x>
      <cdr:y>0.56361</cdr:y>
    </cdr:from>
    <cdr:to>
      <cdr:x>0.68215</cdr:x>
      <cdr:y>0.63069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1646" y="2716398"/>
          <a:ext cx="816661" cy="323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69,478,727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59.3%</a:t>
          </a:r>
        </a:p>
      </cdr:txBody>
    </cdr:sp>
  </cdr:relSizeAnchor>
  <cdr:relSizeAnchor xmlns:cdr="http://schemas.openxmlformats.org/drawingml/2006/chartDrawing">
    <cdr:from>
      <cdr:x>0.49549</cdr:x>
      <cdr:y>0.11414</cdr:y>
    </cdr:from>
    <cdr:to>
      <cdr:x>0.64677</cdr:x>
      <cdr:y>0.17986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053" y="550093"/>
          <a:ext cx="817958" cy="316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6,236,407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5.3%</a:t>
          </a:r>
        </a:p>
      </cdr:txBody>
    </cdr:sp>
  </cdr:relSizeAnchor>
  <cdr:relSizeAnchor xmlns:cdr="http://schemas.openxmlformats.org/drawingml/2006/chartDrawing">
    <cdr:from>
      <cdr:x>0.36103</cdr:x>
      <cdr:y>0.08877</cdr:y>
    </cdr:from>
    <cdr:to>
      <cdr:x>0.48309</cdr:x>
      <cdr:y>0.16352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639" y="421986"/>
          <a:ext cx="656792" cy="35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416,684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</cdr:txBody>
    </cdr:sp>
  </cdr:relSizeAnchor>
  <cdr:relSizeAnchor xmlns:cdr="http://schemas.openxmlformats.org/drawingml/2006/chartDrawing">
    <cdr:from>
      <cdr:x>0.19192</cdr:x>
      <cdr:y>0.08494</cdr:y>
    </cdr:from>
    <cdr:to>
      <cdr:x>0.34099</cdr:x>
      <cdr:y>0.14967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719" y="403802"/>
          <a:ext cx="802130" cy="307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6,383,160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3.3%</a:t>
          </a:r>
        </a:p>
      </cdr:txBody>
    </cdr:sp>
  </cdr:relSizeAnchor>
  <cdr:relSizeAnchor xmlns:cdr="http://schemas.openxmlformats.org/drawingml/2006/chartDrawing">
    <cdr:from>
      <cdr:x>0.08715</cdr:x>
      <cdr:y>0.17723</cdr:y>
    </cdr:from>
    <cdr:to>
      <cdr:x>0.23843</cdr:x>
      <cdr:y>0.24176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23" y="842519"/>
          <a:ext cx="814022" cy="30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5,645,705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4.8%</a:t>
          </a:r>
        </a:p>
      </cdr:txBody>
    </cdr:sp>
  </cdr:relSizeAnchor>
  <cdr:relSizeAnchor xmlns:cdr="http://schemas.openxmlformats.org/drawingml/2006/chartDrawing">
    <cdr:from>
      <cdr:x>0.15272</cdr:x>
      <cdr:y>0.33564</cdr:y>
    </cdr:from>
    <cdr:to>
      <cdr:x>0.30562</cdr:x>
      <cdr:y>0.39924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743" y="1617681"/>
          <a:ext cx="826717" cy="306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9,380,9312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8.0%</a:t>
          </a:r>
        </a:p>
      </cdr:txBody>
    </cdr:sp>
  </cdr:relSizeAnchor>
  <cdr:relSizeAnchor xmlns:cdr="http://schemas.openxmlformats.org/drawingml/2006/chartDrawing">
    <cdr:from>
      <cdr:x>0</cdr:x>
      <cdr:y>0.35438</cdr:y>
    </cdr:from>
    <cdr:to>
      <cdr:x>0.1458</cdr:x>
      <cdr:y>0.4429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07994"/>
          <a:ext cx="788328" cy="426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2,745,064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2.3%</a:t>
          </a:r>
        </a:p>
      </cdr:txBody>
    </cdr:sp>
  </cdr:relSizeAnchor>
  <cdr:relSizeAnchor xmlns:cdr="http://schemas.openxmlformats.org/drawingml/2006/chartDrawing">
    <cdr:from>
      <cdr:x>0.13082</cdr:x>
      <cdr:y>0.50187</cdr:y>
    </cdr:from>
    <cdr:to>
      <cdr:x>0.27621</cdr:x>
      <cdr:y>0.56816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7336" y="2418841"/>
          <a:ext cx="786111" cy="319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10,670,626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9.1%</a:t>
          </a:r>
        </a:p>
      </cdr:txBody>
    </cdr:sp>
  </cdr:relSizeAnchor>
  <cdr:relSizeAnchor xmlns:cdr="http://schemas.openxmlformats.org/drawingml/2006/chartDrawing">
    <cdr:from>
      <cdr:x>0</cdr:x>
      <cdr:y>0.71057</cdr:y>
    </cdr:from>
    <cdr:to>
      <cdr:x>0.15423</cdr:x>
      <cdr:y>0.77679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4697"/>
          <a:ext cx="833909" cy="319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660,316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0.6%</a:t>
          </a:r>
        </a:p>
      </cdr:txBody>
    </cdr:sp>
  </cdr:relSizeAnchor>
  <cdr:relSizeAnchor xmlns:cdr="http://schemas.openxmlformats.org/drawingml/2006/chartDrawing">
    <cdr:from>
      <cdr:x>0.08482</cdr:x>
      <cdr:y>0.80169</cdr:y>
    </cdr:from>
    <cdr:to>
      <cdr:x>0.23562</cdr:x>
      <cdr:y>0.8769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612" y="3863872"/>
          <a:ext cx="815363" cy="362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5,483,899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4.7%</a:t>
          </a:r>
        </a:p>
      </cdr:txBody>
    </cdr:sp>
  </cdr:relSizeAnchor>
  <cdr:relSizeAnchor xmlns:cdr="http://schemas.openxmlformats.org/drawingml/2006/chartDrawing">
    <cdr:from>
      <cdr:x>0.07379</cdr:x>
      <cdr:y>0.60994</cdr:y>
    </cdr:from>
    <cdr:to>
      <cdr:x>0.13868</cdr:x>
      <cdr:y>0.67121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8993" y="2939689"/>
          <a:ext cx="350854" cy="2953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0.22912</cdr:x>
      <cdr:y>0.21358</cdr:y>
    </cdr:from>
    <cdr:to>
      <cdr:x>0.29017</cdr:x>
      <cdr:y>0.25401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2860" y="1015307"/>
          <a:ext cx="328507" cy="192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0.1162</cdr:x>
      <cdr:y>0.38656</cdr:y>
    </cdr:from>
    <cdr:to>
      <cdr:x>0.15296</cdr:x>
      <cdr:y>0.41192</cdr:y>
    </cdr:to>
    <cdr:sp macro="" textlink="">
      <cdr:nvSpPr>
        <cdr:cNvPr id="2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282" y="1863063"/>
          <a:ext cx="198758" cy="1222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0.42089</cdr:x>
      <cdr:y>0.14502</cdr:y>
    </cdr:from>
    <cdr:to>
      <cdr:x>0.42206</cdr:x>
      <cdr:y>0.18311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E990A6C-3F6A-4645-8AED-E8AA5F325786}"/>
            </a:ext>
          </a:extLst>
        </cdr:cNvPr>
        <cdr:cNvCxnSpPr/>
      </cdr:nvCxnSpPr>
      <cdr:spPr bwMode="auto">
        <a:xfrm xmlns:a="http://schemas.openxmlformats.org/drawingml/2006/main" flipH="1">
          <a:off x="2264752" y="689402"/>
          <a:ext cx="6283" cy="1810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0.32285</cdr:x>
      <cdr:y>0.13379</cdr:y>
    </cdr:from>
    <cdr:to>
      <cdr:x>0.3814</cdr:x>
      <cdr:y>0.21239</cdr:y>
    </cdr:to>
    <cdr:sp macro="" textlink="">
      <cdr:nvSpPr>
        <cdr:cNvPr id="24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37213" y="635978"/>
          <a:ext cx="315058" cy="3736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0.15648</cdr:x>
      <cdr:y>0.67636</cdr:y>
    </cdr:from>
    <cdr:to>
      <cdr:x>0.17418</cdr:x>
      <cdr:y>0.76267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559560C2-6471-42FE-8908-3A86FFA7E330}"/>
            </a:ext>
          </a:extLst>
        </cdr:cNvPr>
        <cdr:cNvCxnSpPr/>
      </cdr:nvCxnSpPr>
      <cdr:spPr bwMode="auto">
        <a:xfrm xmlns:a="http://schemas.openxmlformats.org/drawingml/2006/main" flipH="1">
          <a:off x="846098" y="3259801"/>
          <a:ext cx="95702" cy="41598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tabSelected="1" zoomScaleNormal="100" zoomScaleSheetLayoutView="100" workbookViewId="0"/>
  </sheetViews>
  <sheetFormatPr defaultColWidth="8" defaultRowHeight="12.75" x14ac:dyDescent="0.15"/>
  <cols>
    <col min="1" max="1" width="6" style="17" customWidth="1"/>
    <col min="2" max="2" width="16.25" style="17" customWidth="1"/>
    <col min="3" max="3" width="11.25" style="17" customWidth="1"/>
    <col min="4" max="4" width="7.75" style="17" customWidth="1"/>
    <col min="5" max="5" width="11.25" style="17" customWidth="1"/>
    <col min="6" max="6" width="7.75" style="17" customWidth="1"/>
    <col min="7" max="7" width="11.25" style="17" customWidth="1"/>
    <col min="8" max="8" width="7.75" style="17" customWidth="1"/>
    <col min="9" max="9" width="12.375" style="17" customWidth="1"/>
    <col min="10" max="10" width="7.75" style="17" customWidth="1"/>
    <col min="11" max="11" width="3" style="17" customWidth="1"/>
    <col min="12" max="16384" width="8" style="17"/>
  </cols>
  <sheetData>
    <row r="1" spans="1:13" ht="21" x14ac:dyDescent="0.2">
      <c r="A1" s="22" t="s">
        <v>84</v>
      </c>
      <c r="C1" s="115"/>
      <c r="D1" s="115"/>
      <c r="E1" s="115"/>
      <c r="F1" s="115"/>
      <c r="G1" s="115"/>
      <c r="H1" s="115"/>
      <c r="I1" s="115"/>
      <c r="J1" s="115"/>
      <c r="K1" s="44"/>
    </row>
    <row r="2" spans="1:13" ht="21" x14ac:dyDescent="0.2">
      <c r="A2" s="22"/>
      <c r="C2" s="115"/>
      <c r="D2" s="115"/>
      <c r="E2" s="115"/>
      <c r="F2" s="115"/>
      <c r="G2" s="115"/>
      <c r="H2" s="115"/>
      <c r="I2" s="115"/>
      <c r="J2" s="115"/>
      <c r="K2" s="44"/>
    </row>
    <row r="3" spans="1:13" ht="17.25" x14ac:dyDescent="0.2">
      <c r="A3" s="21" t="s">
        <v>83</v>
      </c>
      <c r="C3" s="115"/>
      <c r="D3" s="115"/>
      <c r="E3" s="115"/>
      <c r="F3" s="115"/>
      <c r="G3" s="115"/>
      <c r="H3" s="115"/>
      <c r="I3" s="115"/>
      <c r="J3" s="115"/>
      <c r="K3" s="44"/>
    </row>
    <row r="4" spans="1:13" ht="14.25" customHeight="1" x14ac:dyDescent="0.2">
      <c r="A4" s="21"/>
      <c r="C4" s="115"/>
      <c r="D4" s="115"/>
      <c r="E4" s="115"/>
      <c r="F4" s="115"/>
      <c r="G4" s="115"/>
      <c r="H4" s="115"/>
      <c r="I4" s="115"/>
      <c r="J4" s="115"/>
      <c r="K4" s="44"/>
    </row>
    <row r="5" spans="1:13" s="33" customFormat="1" ht="14.25" x14ac:dyDescent="0.15">
      <c r="A5" s="52"/>
      <c r="C5" s="148"/>
      <c r="D5" s="148"/>
      <c r="E5" s="148"/>
      <c r="F5" s="148"/>
      <c r="G5" s="148"/>
      <c r="H5" s="148"/>
      <c r="I5" s="148"/>
      <c r="J5" s="149"/>
      <c r="L5" s="44"/>
    </row>
    <row r="6" spans="1:13" ht="15" x14ac:dyDescent="0.15">
      <c r="A6" s="57" t="s">
        <v>94</v>
      </c>
      <c r="C6" s="115"/>
      <c r="D6" s="115"/>
      <c r="E6" s="115"/>
      <c r="F6" s="115"/>
      <c r="G6" s="115"/>
      <c r="H6" s="115"/>
      <c r="I6" s="115"/>
      <c r="J6" s="150" t="s">
        <v>50</v>
      </c>
      <c r="L6" s="44"/>
    </row>
    <row r="7" spans="1:13" ht="15.75" customHeight="1" x14ac:dyDescent="0.15">
      <c r="C7" s="189" t="s">
        <v>89</v>
      </c>
      <c r="D7" s="190"/>
      <c r="E7" s="190"/>
      <c r="F7" s="191"/>
      <c r="G7" s="189" t="s">
        <v>111</v>
      </c>
      <c r="H7" s="190"/>
      <c r="I7" s="190"/>
      <c r="J7" s="191"/>
    </row>
    <row r="8" spans="1:13" ht="15.75" customHeight="1" x14ac:dyDescent="0.15">
      <c r="A8" s="188" t="s">
        <v>45</v>
      </c>
      <c r="B8" s="185"/>
      <c r="C8" s="48" t="s">
        <v>85</v>
      </c>
      <c r="D8" s="49" t="s">
        <v>80</v>
      </c>
      <c r="E8" s="50" t="s">
        <v>86</v>
      </c>
      <c r="F8" s="50" t="s">
        <v>80</v>
      </c>
      <c r="G8" s="131" t="s">
        <v>82</v>
      </c>
      <c r="H8" s="132" t="s">
        <v>80</v>
      </c>
      <c r="I8" s="133" t="s">
        <v>2</v>
      </c>
      <c r="J8" s="134" t="s">
        <v>80</v>
      </c>
      <c r="K8" s="18"/>
      <c r="M8" s="53"/>
    </row>
    <row r="9" spans="1:13" ht="15.75" customHeight="1" x14ac:dyDescent="0.15">
      <c r="A9" s="194" t="s">
        <v>21</v>
      </c>
      <c r="B9" s="193"/>
      <c r="C9" s="79">
        <v>28782509</v>
      </c>
      <c r="D9" s="80">
        <v>100.3</v>
      </c>
      <c r="E9" s="81">
        <v>28885995</v>
      </c>
      <c r="F9" s="82">
        <v>101</v>
      </c>
      <c r="G9" s="137">
        <f>+SUM(G10:G16)</f>
        <v>28890031</v>
      </c>
      <c r="H9" s="54">
        <f t="shared" ref="H9:J37" si="0">IF(C9=0,0,ROUND(G9/C9*100,1))</f>
        <v>100.4</v>
      </c>
      <c r="I9" s="138">
        <f>+SUM(I10:I16)</f>
        <v>28738769</v>
      </c>
      <c r="J9" s="65">
        <f t="shared" si="0"/>
        <v>99.5</v>
      </c>
      <c r="K9" s="34"/>
    </row>
    <row r="10" spans="1:13" ht="15.75" customHeight="1" x14ac:dyDescent="0.15">
      <c r="A10" s="64"/>
      <c r="B10" s="63" t="s">
        <v>41</v>
      </c>
      <c r="C10" s="83">
        <v>13316971</v>
      </c>
      <c r="D10" s="80">
        <v>100.6</v>
      </c>
      <c r="E10" s="84">
        <v>13277780</v>
      </c>
      <c r="F10" s="82">
        <v>100.6</v>
      </c>
      <c r="G10" s="139">
        <v>13177171</v>
      </c>
      <c r="H10" s="54">
        <f t="shared" si="0"/>
        <v>99</v>
      </c>
      <c r="I10" s="140">
        <v>13057047</v>
      </c>
      <c r="J10" s="65">
        <f>IF(E10=0,0,ROUND(I10/E10*100,1))</f>
        <v>98.3</v>
      </c>
      <c r="K10" s="18"/>
    </row>
    <row r="11" spans="1:13" ht="15.75" customHeight="1" x14ac:dyDescent="0.15">
      <c r="A11" s="60"/>
      <c r="B11" s="63" t="s">
        <v>22</v>
      </c>
      <c r="C11" s="83">
        <v>11268664</v>
      </c>
      <c r="D11" s="80">
        <v>100.6</v>
      </c>
      <c r="E11" s="84">
        <v>11283615</v>
      </c>
      <c r="F11" s="82">
        <v>101.2</v>
      </c>
      <c r="G11" s="139">
        <v>11327644</v>
      </c>
      <c r="H11" s="54">
        <f t="shared" si="0"/>
        <v>100.5</v>
      </c>
      <c r="I11" s="140">
        <v>11355803</v>
      </c>
      <c r="J11" s="65">
        <f t="shared" si="0"/>
        <v>100.6</v>
      </c>
      <c r="K11" s="18"/>
    </row>
    <row r="12" spans="1:13" ht="15.75" customHeight="1" x14ac:dyDescent="0.15">
      <c r="A12" s="60"/>
      <c r="B12" s="63" t="s">
        <v>23</v>
      </c>
      <c r="C12" s="83">
        <v>307014</v>
      </c>
      <c r="D12" s="80">
        <v>102.7</v>
      </c>
      <c r="E12" s="84">
        <v>307757</v>
      </c>
      <c r="F12" s="82">
        <v>104.3</v>
      </c>
      <c r="G12" s="139">
        <v>329206</v>
      </c>
      <c r="H12" s="54">
        <f t="shared" si="0"/>
        <v>107.2</v>
      </c>
      <c r="I12" s="140">
        <v>327338</v>
      </c>
      <c r="J12" s="65">
        <f t="shared" si="0"/>
        <v>106.4</v>
      </c>
      <c r="K12" s="34"/>
    </row>
    <row r="13" spans="1:13" ht="15.75" customHeight="1" x14ac:dyDescent="0.15">
      <c r="A13" s="61"/>
      <c r="B13" s="63" t="s">
        <v>47</v>
      </c>
      <c r="C13" s="83">
        <v>1378962</v>
      </c>
      <c r="D13" s="80">
        <v>92.9</v>
      </c>
      <c r="E13" s="84">
        <v>1513773</v>
      </c>
      <c r="F13" s="82">
        <v>102.4</v>
      </c>
      <c r="G13" s="139">
        <v>1542025</v>
      </c>
      <c r="H13" s="54">
        <f t="shared" si="0"/>
        <v>111.8</v>
      </c>
      <c r="I13" s="140">
        <v>1492161</v>
      </c>
      <c r="J13" s="65">
        <f t="shared" si="0"/>
        <v>98.6</v>
      </c>
      <c r="K13" s="18"/>
    </row>
    <row r="14" spans="1:13" ht="15.75" customHeight="1" x14ac:dyDescent="0.15">
      <c r="A14" s="62"/>
      <c r="B14" s="63" t="s">
        <v>42</v>
      </c>
      <c r="C14" s="83">
        <v>0</v>
      </c>
      <c r="D14" s="80">
        <v>0</v>
      </c>
      <c r="E14" s="84">
        <v>0</v>
      </c>
      <c r="F14" s="85">
        <v>0</v>
      </c>
      <c r="G14" s="139">
        <v>0</v>
      </c>
      <c r="H14" s="54">
        <f t="shared" si="0"/>
        <v>0</v>
      </c>
      <c r="I14" s="140">
        <v>0</v>
      </c>
      <c r="J14" s="65">
        <f t="shared" si="0"/>
        <v>0</v>
      </c>
      <c r="K14" s="18"/>
    </row>
    <row r="15" spans="1:13" ht="15.75" customHeight="1" x14ac:dyDescent="0.15">
      <c r="A15" s="62"/>
      <c r="B15" s="63" t="s">
        <v>48</v>
      </c>
      <c r="C15" s="83">
        <v>15585</v>
      </c>
      <c r="D15" s="80">
        <v>118.2</v>
      </c>
      <c r="E15" s="84">
        <v>13446</v>
      </c>
      <c r="F15" s="82">
        <v>89.3</v>
      </c>
      <c r="G15" s="139">
        <v>13333</v>
      </c>
      <c r="H15" s="54">
        <f t="shared" si="0"/>
        <v>85.6</v>
      </c>
      <c r="I15" s="140">
        <v>6913</v>
      </c>
      <c r="J15" s="65">
        <f t="shared" si="0"/>
        <v>51.4</v>
      </c>
      <c r="K15" s="18"/>
    </row>
    <row r="16" spans="1:13" ht="15.75" customHeight="1" x14ac:dyDescent="0.15">
      <c r="A16" s="59"/>
      <c r="B16" s="63" t="s">
        <v>49</v>
      </c>
      <c r="C16" s="83">
        <v>2495313</v>
      </c>
      <c r="D16" s="80">
        <v>101.2</v>
      </c>
      <c r="E16" s="84">
        <v>2489624</v>
      </c>
      <c r="F16" s="82">
        <v>100.9</v>
      </c>
      <c r="G16" s="139">
        <v>2500652</v>
      </c>
      <c r="H16" s="54">
        <f t="shared" si="0"/>
        <v>100.2</v>
      </c>
      <c r="I16" s="140">
        <v>2499507</v>
      </c>
      <c r="J16" s="65">
        <f t="shared" si="0"/>
        <v>100.4</v>
      </c>
      <c r="K16" s="18"/>
    </row>
    <row r="17" spans="1:11" ht="15.75" customHeight="1" x14ac:dyDescent="0.15">
      <c r="A17" s="176" t="s">
        <v>24</v>
      </c>
      <c r="B17" s="178"/>
      <c r="C17" s="83">
        <v>334676</v>
      </c>
      <c r="D17" s="86">
        <v>96.9</v>
      </c>
      <c r="E17" s="84">
        <v>343468</v>
      </c>
      <c r="F17" s="85">
        <v>102</v>
      </c>
      <c r="G17" s="139">
        <v>365739</v>
      </c>
      <c r="H17" s="54">
        <f t="shared" si="0"/>
        <v>109.3</v>
      </c>
      <c r="I17" s="140">
        <v>350976</v>
      </c>
      <c r="J17" s="65">
        <f t="shared" si="0"/>
        <v>102.2</v>
      </c>
      <c r="K17" s="99"/>
    </row>
    <row r="18" spans="1:11" ht="15.75" customHeight="1" x14ac:dyDescent="0.15">
      <c r="A18" s="176" t="s">
        <v>25</v>
      </c>
      <c r="B18" s="178"/>
      <c r="C18" s="83">
        <v>56657</v>
      </c>
      <c r="D18" s="86">
        <v>97.2</v>
      </c>
      <c r="E18" s="84">
        <v>41924</v>
      </c>
      <c r="F18" s="85">
        <v>60.9</v>
      </c>
      <c r="G18" s="139">
        <v>41039</v>
      </c>
      <c r="H18" s="54">
        <f t="shared" si="0"/>
        <v>72.400000000000006</v>
      </c>
      <c r="I18" s="140">
        <v>40584</v>
      </c>
      <c r="J18" s="65">
        <f t="shared" si="0"/>
        <v>96.8</v>
      </c>
      <c r="K18" s="18"/>
    </row>
    <row r="19" spans="1:11" ht="15.75" customHeight="1" x14ac:dyDescent="0.15">
      <c r="A19" s="176" t="s">
        <v>43</v>
      </c>
      <c r="B19" s="199"/>
      <c r="C19" s="83">
        <v>132473</v>
      </c>
      <c r="D19" s="86">
        <v>101.2</v>
      </c>
      <c r="E19" s="84">
        <v>193381</v>
      </c>
      <c r="F19" s="85">
        <v>118</v>
      </c>
      <c r="G19" s="139">
        <v>169910</v>
      </c>
      <c r="H19" s="54">
        <f t="shared" si="0"/>
        <v>128.30000000000001</v>
      </c>
      <c r="I19" s="140">
        <v>171871</v>
      </c>
      <c r="J19" s="65">
        <f t="shared" si="0"/>
        <v>88.9</v>
      </c>
      <c r="K19" s="18"/>
    </row>
    <row r="20" spans="1:11" ht="15.75" customHeight="1" x14ac:dyDescent="0.15">
      <c r="A20" s="176" t="s">
        <v>44</v>
      </c>
      <c r="B20" s="178"/>
      <c r="C20" s="83">
        <v>170620</v>
      </c>
      <c r="D20" s="86">
        <v>99</v>
      </c>
      <c r="E20" s="84">
        <v>111228</v>
      </c>
      <c r="F20" s="85">
        <v>80.099999999999994</v>
      </c>
      <c r="G20" s="139">
        <v>188023</v>
      </c>
      <c r="H20" s="54">
        <f t="shared" si="0"/>
        <v>110.2</v>
      </c>
      <c r="I20" s="140">
        <v>194470</v>
      </c>
      <c r="J20" s="65">
        <f t="shared" si="0"/>
        <v>174.8</v>
      </c>
      <c r="K20" s="18"/>
    </row>
    <row r="21" spans="1:11" ht="15.75" customHeight="1" x14ac:dyDescent="0.15">
      <c r="A21" s="176" t="s">
        <v>96</v>
      </c>
      <c r="B21" s="178"/>
      <c r="C21" s="104" t="s">
        <v>97</v>
      </c>
      <c r="D21" s="105" t="s">
        <v>97</v>
      </c>
      <c r="E21" s="106" t="s">
        <v>97</v>
      </c>
      <c r="F21" s="107" t="s">
        <v>97</v>
      </c>
      <c r="G21" s="139">
        <v>127710</v>
      </c>
      <c r="H21" s="135" t="s">
        <v>91</v>
      </c>
      <c r="I21" s="140">
        <v>117127</v>
      </c>
      <c r="J21" s="136" t="s">
        <v>91</v>
      </c>
      <c r="K21" s="18"/>
    </row>
    <row r="22" spans="1:11" ht="15.75" customHeight="1" x14ac:dyDescent="0.15">
      <c r="A22" s="176" t="s">
        <v>26</v>
      </c>
      <c r="B22" s="178"/>
      <c r="C22" s="83">
        <v>3756662</v>
      </c>
      <c r="D22" s="86">
        <v>99.8</v>
      </c>
      <c r="E22" s="84">
        <v>3699532</v>
      </c>
      <c r="F22" s="85">
        <v>95.4</v>
      </c>
      <c r="G22" s="139">
        <v>4331036</v>
      </c>
      <c r="H22" s="54">
        <f t="shared" si="0"/>
        <v>115.3</v>
      </c>
      <c r="I22" s="140">
        <v>4625708</v>
      </c>
      <c r="J22" s="65">
        <f t="shared" si="0"/>
        <v>125</v>
      </c>
      <c r="K22" s="18"/>
    </row>
    <row r="23" spans="1:11" ht="15.75" customHeight="1" x14ac:dyDescent="0.15">
      <c r="A23" s="176" t="s">
        <v>27</v>
      </c>
      <c r="B23" s="178"/>
      <c r="C23" s="83">
        <v>88422</v>
      </c>
      <c r="D23" s="86">
        <v>54.7</v>
      </c>
      <c r="E23" s="84">
        <v>97368</v>
      </c>
      <c r="F23" s="85">
        <v>53.4</v>
      </c>
      <c r="G23" s="139">
        <v>10</v>
      </c>
      <c r="H23" s="54">
        <f t="shared" si="0"/>
        <v>0</v>
      </c>
      <c r="I23" s="140">
        <v>8</v>
      </c>
      <c r="J23" s="65">
        <f t="shared" si="0"/>
        <v>0</v>
      </c>
      <c r="K23" s="18"/>
    </row>
    <row r="24" spans="1:11" ht="15.75" customHeight="1" x14ac:dyDescent="0.15">
      <c r="A24" s="176" t="s">
        <v>90</v>
      </c>
      <c r="B24" s="178"/>
      <c r="C24" s="104">
        <v>27700</v>
      </c>
      <c r="D24" s="105" t="s">
        <v>91</v>
      </c>
      <c r="E24" s="106">
        <v>30310</v>
      </c>
      <c r="F24" s="107" t="s">
        <v>91</v>
      </c>
      <c r="G24" s="139">
        <v>58253</v>
      </c>
      <c r="H24" s="54">
        <f t="shared" si="0"/>
        <v>210.3</v>
      </c>
      <c r="I24" s="140">
        <v>59966</v>
      </c>
      <c r="J24" s="65">
        <f t="shared" si="0"/>
        <v>197.8</v>
      </c>
      <c r="K24" s="18"/>
    </row>
    <row r="25" spans="1:11" ht="15.75" customHeight="1" x14ac:dyDescent="0.15">
      <c r="A25" s="176" t="s">
        <v>28</v>
      </c>
      <c r="B25" s="178"/>
      <c r="C25" s="83">
        <v>461232</v>
      </c>
      <c r="D25" s="86">
        <v>257.8</v>
      </c>
      <c r="E25" s="84">
        <v>430233</v>
      </c>
      <c r="F25" s="85">
        <v>248.3</v>
      </c>
      <c r="G25" s="139">
        <v>205125</v>
      </c>
      <c r="H25" s="54">
        <f t="shared" si="0"/>
        <v>44.5</v>
      </c>
      <c r="I25" s="140">
        <v>206314</v>
      </c>
      <c r="J25" s="65">
        <f t="shared" si="0"/>
        <v>48</v>
      </c>
      <c r="K25" s="18"/>
    </row>
    <row r="26" spans="1:11" ht="15.75" customHeight="1" x14ac:dyDescent="0.15">
      <c r="A26" s="176" t="s">
        <v>29</v>
      </c>
      <c r="B26" s="178"/>
      <c r="C26" s="83">
        <v>13426828</v>
      </c>
      <c r="D26" s="86">
        <v>110.2</v>
      </c>
      <c r="E26" s="84">
        <v>13426828</v>
      </c>
      <c r="F26" s="85">
        <v>110.2</v>
      </c>
      <c r="G26" s="139">
        <v>13592654</v>
      </c>
      <c r="H26" s="54">
        <f t="shared" si="0"/>
        <v>101.2</v>
      </c>
      <c r="I26" s="140">
        <v>13592654</v>
      </c>
      <c r="J26" s="65">
        <f t="shared" si="0"/>
        <v>101.2</v>
      </c>
      <c r="K26" s="18"/>
    </row>
    <row r="27" spans="1:11" ht="15.75" customHeight="1" x14ac:dyDescent="0.15">
      <c r="A27" s="176" t="s">
        <v>30</v>
      </c>
      <c r="B27" s="183"/>
      <c r="C27" s="83">
        <v>29600</v>
      </c>
      <c r="D27" s="86">
        <v>98.7</v>
      </c>
      <c r="E27" s="84">
        <v>30182</v>
      </c>
      <c r="F27" s="85">
        <v>107.8</v>
      </c>
      <c r="G27" s="139">
        <v>31132</v>
      </c>
      <c r="H27" s="54">
        <f t="shared" si="0"/>
        <v>105.2</v>
      </c>
      <c r="I27" s="140">
        <v>35401</v>
      </c>
      <c r="J27" s="65">
        <f t="shared" si="0"/>
        <v>117.3</v>
      </c>
      <c r="K27" s="18"/>
    </row>
    <row r="28" spans="1:11" s="115" customFormat="1" ht="15.75" customHeight="1" x14ac:dyDescent="0.15">
      <c r="A28" s="176" t="s">
        <v>31</v>
      </c>
      <c r="B28" s="183"/>
      <c r="C28" s="83">
        <v>643676</v>
      </c>
      <c r="D28" s="86">
        <v>73.5</v>
      </c>
      <c r="E28" s="84">
        <v>618212</v>
      </c>
      <c r="F28" s="85">
        <v>74.8</v>
      </c>
      <c r="G28" s="139">
        <v>508531</v>
      </c>
      <c r="H28" s="54">
        <f t="shared" si="0"/>
        <v>79</v>
      </c>
      <c r="I28" s="140">
        <v>413302</v>
      </c>
      <c r="J28" s="65">
        <f t="shared" si="0"/>
        <v>66.900000000000006</v>
      </c>
      <c r="K28" s="18"/>
    </row>
    <row r="29" spans="1:11" s="115" customFormat="1" ht="15.75" customHeight="1" x14ac:dyDescent="0.15">
      <c r="A29" s="176" t="s">
        <v>32</v>
      </c>
      <c r="B29" s="183"/>
      <c r="C29" s="83">
        <v>802290</v>
      </c>
      <c r="D29" s="86">
        <v>93</v>
      </c>
      <c r="E29" s="84">
        <v>770429</v>
      </c>
      <c r="F29" s="85">
        <v>94.7</v>
      </c>
      <c r="G29" s="139">
        <v>873401</v>
      </c>
      <c r="H29" s="54">
        <f t="shared" si="0"/>
        <v>108.9</v>
      </c>
      <c r="I29" s="140">
        <v>804028</v>
      </c>
      <c r="J29" s="65">
        <f t="shared" si="0"/>
        <v>104.4</v>
      </c>
      <c r="K29" s="18"/>
    </row>
    <row r="30" spans="1:11" s="115" customFormat="1" ht="15.75" customHeight="1" x14ac:dyDescent="0.15">
      <c r="A30" s="176" t="s">
        <v>33</v>
      </c>
      <c r="B30" s="183"/>
      <c r="C30" s="83">
        <v>22641980</v>
      </c>
      <c r="D30" s="86">
        <v>109.7</v>
      </c>
      <c r="E30" s="84">
        <v>21353812</v>
      </c>
      <c r="F30" s="85">
        <v>107.7</v>
      </c>
      <c r="G30" s="139">
        <v>51228080</v>
      </c>
      <c r="H30" s="54">
        <f t="shared" si="0"/>
        <v>226.3</v>
      </c>
      <c r="I30" s="140">
        <v>49001435</v>
      </c>
      <c r="J30" s="65">
        <f t="shared" si="0"/>
        <v>229.5</v>
      </c>
      <c r="K30" s="18"/>
    </row>
    <row r="31" spans="1:11" s="115" customFormat="1" ht="15.75" customHeight="1" x14ac:dyDescent="0.15">
      <c r="A31" s="176" t="s">
        <v>34</v>
      </c>
      <c r="B31" s="183"/>
      <c r="C31" s="83">
        <v>7426487</v>
      </c>
      <c r="D31" s="86">
        <v>111.2</v>
      </c>
      <c r="E31" s="84">
        <v>6515856</v>
      </c>
      <c r="F31" s="85">
        <v>102.4</v>
      </c>
      <c r="G31" s="139">
        <v>7851289</v>
      </c>
      <c r="H31" s="54">
        <f t="shared" si="0"/>
        <v>105.7</v>
      </c>
      <c r="I31" s="140">
        <v>6983333</v>
      </c>
      <c r="J31" s="65">
        <f t="shared" si="0"/>
        <v>107.2</v>
      </c>
      <c r="K31" s="18"/>
    </row>
    <row r="32" spans="1:11" s="115" customFormat="1" ht="15.75" customHeight="1" x14ac:dyDescent="0.15">
      <c r="A32" s="176" t="s">
        <v>35</v>
      </c>
      <c r="B32" s="183"/>
      <c r="C32" s="83">
        <v>131148</v>
      </c>
      <c r="D32" s="86">
        <v>89.6</v>
      </c>
      <c r="E32" s="84">
        <v>123911</v>
      </c>
      <c r="F32" s="85">
        <v>96.1</v>
      </c>
      <c r="G32" s="139">
        <v>89676</v>
      </c>
      <c r="H32" s="54">
        <f t="shared" si="0"/>
        <v>68.400000000000006</v>
      </c>
      <c r="I32" s="140">
        <v>83813</v>
      </c>
      <c r="J32" s="65">
        <f t="shared" si="0"/>
        <v>67.599999999999994</v>
      </c>
      <c r="K32" s="18"/>
    </row>
    <row r="33" spans="1:11" s="115" customFormat="1" ht="15.75" customHeight="1" x14ac:dyDescent="0.15">
      <c r="A33" s="176" t="s">
        <v>46</v>
      </c>
      <c r="B33" s="183"/>
      <c r="C33" s="83">
        <v>59733</v>
      </c>
      <c r="D33" s="86">
        <v>27.5</v>
      </c>
      <c r="E33" s="84">
        <v>58875</v>
      </c>
      <c r="F33" s="85">
        <v>27.2</v>
      </c>
      <c r="G33" s="139">
        <v>44942</v>
      </c>
      <c r="H33" s="54">
        <f t="shared" si="0"/>
        <v>75.2</v>
      </c>
      <c r="I33" s="140">
        <v>43886</v>
      </c>
      <c r="J33" s="65">
        <f t="shared" si="0"/>
        <v>74.5</v>
      </c>
      <c r="K33" s="18"/>
    </row>
    <row r="34" spans="1:11" s="115" customFormat="1" ht="15.75" customHeight="1" x14ac:dyDescent="0.15">
      <c r="A34" s="176" t="s">
        <v>36</v>
      </c>
      <c r="B34" s="183"/>
      <c r="C34" s="83">
        <v>2173954</v>
      </c>
      <c r="D34" s="86">
        <v>84.9</v>
      </c>
      <c r="E34" s="84">
        <v>1162446</v>
      </c>
      <c r="F34" s="85">
        <v>71.599999999999994</v>
      </c>
      <c r="G34" s="139">
        <v>3612065</v>
      </c>
      <c r="H34" s="54">
        <f t="shared" si="0"/>
        <v>166.2</v>
      </c>
      <c r="I34" s="140">
        <v>601201</v>
      </c>
      <c r="J34" s="65">
        <f t="shared" si="0"/>
        <v>51.7</v>
      </c>
      <c r="K34" s="18"/>
    </row>
    <row r="35" spans="1:11" s="115" customFormat="1" ht="15.75" customHeight="1" x14ac:dyDescent="0.15">
      <c r="A35" s="174" t="s">
        <v>38</v>
      </c>
      <c r="B35" s="175"/>
      <c r="C35" s="87">
        <v>4929633</v>
      </c>
      <c r="D35" s="88">
        <v>122</v>
      </c>
      <c r="E35" s="89">
        <v>4454390</v>
      </c>
      <c r="F35" s="90">
        <v>135.9</v>
      </c>
      <c r="G35" s="141">
        <v>6037215</v>
      </c>
      <c r="H35" s="66">
        <f>IF(C35=0,0,ROUND(G35/C35*100,1))</f>
        <v>122.5</v>
      </c>
      <c r="I35" s="151">
        <v>5225245</v>
      </c>
      <c r="J35" s="67">
        <f>IF(E35=0,0,ROUND(I35/E35*100,1))</f>
        <v>117.3</v>
      </c>
      <c r="K35" s="18"/>
    </row>
    <row r="36" spans="1:11" s="115" customFormat="1" ht="15.75" customHeight="1" x14ac:dyDescent="0.15">
      <c r="A36" s="176" t="s">
        <v>39</v>
      </c>
      <c r="B36" s="183"/>
      <c r="C36" s="83">
        <v>6157800</v>
      </c>
      <c r="D36" s="86">
        <v>92.1</v>
      </c>
      <c r="E36" s="84">
        <v>5237700</v>
      </c>
      <c r="F36" s="85">
        <v>111.3</v>
      </c>
      <c r="G36" s="139">
        <v>7210491</v>
      </c>
      <c r="H36" s="68">
        <f>IF(C36=0,0,ROUND(G36/C36*100,1))</f>
        <v>117.1</v>
      </c>
      <c r="I36" s="140">
        <v>5680350</v>
      </c>
      <c r="J36" s="69">
        <f>IF(E36=0,0,ROUND(I36/E36*100,1))</f>
        <v>108.5</v>
      </c>
      <c r="K36" s="18"/>
    </row>
    <row r="37" spans="1:11" s="115" customFormat="1" ht="15.75" customHeight="1" x14ac:dyDescent="0.15">
      <c r="A37" s="194" t="s">
        <v>37</v>
      </c>
      <c r="B37" s="195"/>
      <c r="C37" s="91">
        <v>1670149</v>
      </c>
      <c r="D37" s="92">
        <v>102.8</v>
      </c>
      <c r="E37" s="93">
        <v>1670149</v>
      </c>
      <c r="F37" s="94">
        <v>102.8</v>
      </c>
      <c r="G37" s="142">
        <v>1918499</v>
      </c>
      <c r="H37" s="70">
        <f t="shared" si="0"/>
        <v>114.9</v>
      </c>
      <c r="I37" s="143">
        <v>1918499</v>
      </c>
      <c r="J37" s="71">
        <f t="shared" si="0"/>
        <v>114.9</v>
      </c>
      <c r="K37" s="18"/>
    </row>
    <row r="38" spans="1:11" ht="15.75" customHeight="1" x14ac:dyDescent="0.15">
      <c r="A38" s="184" t="s">
        <v>0</v>
      </c>
      <c r="B38" s="185"/>
      <c r="C38" s="95">
        <v>93904229</v>
      </c>
      <c r="D38" s="96">
        <v>104.3</v>
      </c>
      <c r="E38" s="97">
        <v>89256229</v>
      </c>
      <c r="F38" s="98">
        <v>104.8</v>
      </c>
      <c r="G38" s="144">
        <f>G9+SUM(G17:G37)</f>
        <v>127374851</v>
      </c>
      <c r="H38" s="100">
        <f>IF(C38=0,0,ROUND(G38/C38*100,1))</f>
        <v>135.6</v>
      </c>
      <c r="I38" s="145">
        <f>I9+SUM(I17:I37)</f>
        <v>118888940</v>
      </c>
      <c r="J38" s="101">
        <f>IF(E38=0,0,ROUND(I38/E38*100,1))</f>
        <v>133.19999999999999</v>
      </c>
      <c r="K38" s="18"/>
    </row>
    <row r="39" spans="1:11" ht="14.25" customHeight="1" x14ac:dyDescent="0.15">
      <c r="A39" s="18" t="s">
        <v>98</v>
      </c>
      <c r="B39" s="18"/>
      <c r="C39" s="18"/>
      <c r="D39" s="18"/>
      <c r="E39" s="18"/>
      <c r="F39" s="18"/>
      <c r="G39" s="18"/>
      <c r="H39" s="18"/>
      <c r="I39" s="18"/>
      <c r="J39" s="18"/>
    </row>
    <row r="40" spans="1:11" ht="14.2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1" ht="14.25" x14ac:dyDescent="0.15">
      <c r="A41" s="33"/>
      <c r="C41" s="115"/>
      <c r="D41" s="115"/>
      <c r="E41" s="115"/>
      <c r="F41" s="115"/>
      <c r="G41" s="115"/>
      <c r="H41" s="115"/>
      <c r="I41" s="115"/>
      <c r="J41" s="150"/>
    </row>
    <row r="42" spans="1:11" ht="15" x14ac:dyDescent="0.15">
      <c r="A42" s="58" t="s">
        <v>95</v>
      </c>
      <c r="C42" s="115"/>
      <c r="D42" s="115"/>
      <c r="E42" s="115"/>
      <c r="F42" s="115"/>
      <c r="G42" s="115"/>
      <c r="H42" s="115"/>
      <c r="I42" s="115"/>
      <c r="J42" s="150" t="s">
        <v>50</v>
      </c>
    </row>
    <row r="43" spans="1:11" ht="15.75" customHeight="1" x14ac:dyDescent="0.15">
      <c r="C43" s="196" t="str">
        <f>+C7</f>
        <v>令和元年度</v>
      </c>
      <c r="D43" s="197"/>
      <c r="E43" s="197"/>
      <c r="F43" s="198"/>
      <c r="G43" s="196" t="str">
        <f>+G7</f>
        <v>２年度</v>
      </c>
      <c r="H43" s="197"/>
      <c r="I43" s="197"/>
      <c r="J43" s="198"/>
    </row>
    <row r="44" spans="1:11" ht="15.75" customHeight="1" x14ac:dyDescent="0.15">
      <c r="A44" s="188" t="s">
        <v>45</v>
      </c>
      <c r="B44" s="185"/>
      <c r="C44" s="48" t="s">
        <v>40</v>
      </c>
      <c r="D44" s="49" t="s">
        <v>80</v>
      </c>
      <c r="E44" s="50" t="s">
        <v>81</v>
      </c>
      <c r="F44" s="50" t="s">
        <v>80</v>
      </c>
      <c r="G44" s="48" t="s">
        <v>82</v>
      </c>
      <c r="H44" s="49" t="s">
        <v>80</v>
      </c>
      <c r="I44" s="50" t="s">
        <v>81</v>
      </c>
      <c r="J44" s="51" t="s">
        <v>80</v>
      </c>
      <c r="K44" s="18"/>
    </row>
    <row r="45" spans="1:11" ht="15.75" customHeight="1" x14ac:dyDescent="0.15">
      <c r="A45" s="192" t="s">
        <v>9</v>
      </c>
      <c r="B45" s="193"/>
      <c r="C45" s="79">
        <v>459071</v>
      </c>
      <c r="D45" s="152">
        <v>93.1</v>
      </c>
      <c r="E45" s="81">
        <v>436126</v>
      </c>
      <c r="F45" s="153">
        <v>90.4</v>
      </c>
      <c r="G45" s="137">
        <v>430103</v>
      </c>
      <c r="H45" s="55">
        <f>IF(C45=0,0,ROUND(G45/C45*100,1))</f>
        <v>93.7</v>
      </c>
      <c r="I45" s="154">
        <v>416686</v>
      </c>
      <c r="J45" s="72">
        <f t="shared" ref="J45:J58" si="1">IF(E45=0,0,ROUND(I45/E45*100,1))</f>
        <v>95.5</v>
      </c>
      <c r="K45" s="18"/>
    </row>
    <row r="46" spans="1:11" ht="15.75" customHeight="1" x14ac:dyDescent="0.15">
      <c r="A46" s="176" t="s">
        <v>10</v>
      </c>
      <c r="B46" s="177"/>
      <c r="C46" s="83">
        <v>6251389</v>
      </c>
      <c r="D46" s="155">
        <v>98.7</v>
      </c>
      <c r="E46" s="84">
        <v>5656248</v>
      </c>
      <c r="F46" s="156">
        <v>97.8</v>
      </c>
      <c r="G46" s="139">
        <v>7008818</v>
      </c>
      <c r="H46" s="55">
        <f t="shared" ref="H46:H58" si="2">IF(C46=0,0,ROUND(G46/C46*100,1))</f>
        <v>112.1</v>
      </c>
      <c r="I46" s="157">
        <v>6236407</v>
      </c>
      <c r="J46" s="73">
        <f t="shared" si="1"/>
        <v>110.3</v>
      </c>
      <c r="K46" s="18"/>
    </row>
    <row r="47" spans="1:11" ht="15.75" customHeight="1" x14ac:dyDescent="0.15">
      <c r="A47" s="176" t="s">
        <v>11</v>
      </c>
      <c r="B47" s="177"/>
      <c r="C47" s="83">
        <v>48322958</v>
      </c>
      <c r="D47" s="155">
        <v>104.1</v>
      </c>
      <c r="E47" s="84">
        <v>45707965</v>
      </c>
      <c r="F47" s="156">
        <v>102.1</v>
      </c>
      <c r="G47" s="139">
        <v>72190528</v>
      </c>
      <c r="H47" s="55">
        <f t="shared" si="2"/>
        <v>149.4</v>
      </c>
      <c r="I47" s="157">
        <v>69478727</v>
      </c>
      <c r="J47" s="74">
        <f t="shared" si="1"/>
        <v>152</v>
      </c>
      <c r="K47" s="18"/>
    </row>
    <row r="48" spans="1:11" ht="15.75" customHeight="1" x14ac:dyDescent="0.15">
      <c r="A48" s="176" t="s">
        <v>12</v>
      </c>
      <c r="B48" s="177"/>
      <c r="C48" s="83">
        <v>4637413</v>
      </c>
      <c r="D48" s="155">
        <v>107.8</v>
      </c>
      <c r="E48" s="84">
        <v>4294885</v>
      </c>
      <c r="F48" s="156">
        <v>107.7</v>
      </c>
      <c r="G48" s="139">
        <v>6614748</v>
      </c>
      <c r="H48" s="55">
        <f t="shared" si="2"/>
        <v>142.6</v>
      </c>
      <c r="I48" s="157">
        <v>5483899</v>
      </c>
      <c r="J48" s="74">
        <f t="shared" si="1"/>
        <v>127.7</v>
      </c>
      <c r="K48" s="18"/>
    </row>
    <row r="49" spans="1:11" ht="15.75" customHeight="1" x14ac:dyDescent="0.15">
      <c r="A49" s="176" t="s">
        <v>13</v>
      </c>
      <c r="B49" s="177"/>
      <c r="C49" s="83">
        <v>760113</v>
      </c>
      <c r="D49" s="155">
        <v>278.39999999999998</v>
      </c>
      <c r="E49" s="84">
        <v>500838</v>
      </c>
      <c r="F49" s="156">
        <v>210.7</v>
      </c>
      <c r="G49" s="139">
        <v>1489389</v>
      </c>
      <c r="H49" s="55">
        <f t="shared" si="2"/>
        <v>195.9</v>
      </c>
      <c r="I49" s="157">
        <v>660316</v>
      </c>
      <c r="J49" s="74">
        <f t="shared" si="1"/>
        <v>131.80000000000001</v>
      </c>
      <c r="K49" s="18"/>
    </row>
    <row r="50" spans="1:11" ht="15.75" customHeight="1" x14ac:dyDescent="0.15">
      <c r="A50" s="176" t="s">
        <v>14</v>
      </c>
      <c r="B50" s="177"/>
      <c r="C50" s="83">
        <v>12714042</v>
      </c>
      <c r="D50" s="155">
        <v>111</v>
      </c>
      <c r="E50" s="84">
        <v>11121150</v>
      </c>
      <c r="F50" s="156">
        <v>122.5</v>
      </c>
      <c r="G50" s="139">
        <v>13888032</v>
      </c>
      <c r="H50" s="55">
        <f t="shared" si="2"/>
        <v>109.2</v>
      </c>
      <c r="I50" s="157">
        <v>10670626</v>
      </c>
      <c r="J50" s="75">
        <f t="shared" si="1"/>
        <v>95.9</v>
      </c>
      <c r="K50" s="18"/>
    </row>
    <row r="51" spans="1:11" ht="15.75" customHeight="1" x14ac:dyDescent="0.15">
      <c r="A51" s="176" t="s">
        <v>15</v>
      </c>
      <c r="B51" s="177"/>
      <c r="C51" s="83">
        <v>2877726</v>
      </c>
      <c r="D51" s="155">
        <v>100.6</v>
      </c>
      <c r="E51" s="84">
        <v>2864203</v>
      </c>
      <c r="F51" s="156">
        <v>100.2</v>
      </c>
      <c r="G51" s="139">
        <v>2760580</v>
      </c>
      <c r="H51" s="55">
        <f t="shared" si="2"/>
        <v>95.9</v>
      </c>
      <c r="I51" s="157">
        <v>2745064</v>
      </c>
      <c r="J51" s="74">
        <f t="shared" si="1"/>
        <v>95.8</v>
      </c>
      <c r="K51" s="18"/>
    </row>
    <row r="52" spans="1:11" ht="15.75" customHeight="1" x14ac:dyDescent="0.15">
      <c r="A52" s="176" t="s">
        <v>16</v>
      </c>
      <c r="B52" s="177"/>
      <c r="C52" s="83">
        <v>7571242</v>
      </c>
      <c r="D52" s="155">
        <v>98.7</v>
      </c>
      <c r="E52" s="84">
        <v>6684352</v>
      </c>
      <c r="F52" s="156">
        <v>105.7</v>
      </c>
      <c r="G52" s="139">
        <v>20785820</v>
      </c>
      <c r="H52" s="55">
        <f t="shared" si="2"/>
        <v>274.5</v>
      </c>
      <c r="I52" s="157">
        <v>9380931</v>
      </c>
      <c r="J52" s="74">
        <f t="shared" si="1"/>
        <v>140.30000000000001</v>
      </c>
      <c r="K52" s="18"/>
    </row>
    <row r="53" spans="1:11" ht="15.75" customHeight="1" x14ac:dyDescent="0.15">
      <c r="A53" s="176" t="s">
        <v>17</v>
      </c>
      <c r="B53" s="177"/>
      <c r="C53" s="83">
        <v>50</v>
      </c>
      <c r="D53" s="155">
        <v>100</v>
      </c>
      <c r="E53" s="84">
        <v>0</v>
      </c>
      <c r="F53" s="156">
        <v>0</v>
      </c>
      <c r="G53" s="139">
        <v>50</v>
      </c>
      <c r="H53" s="55">
        <f t="shared" si="2"/>
        <v>100</v>
      </c>
      <c r="I53" s="157">
        <v>0</v>
      </c>
      <c r="J53" s="74">
        <f t="shared" si="1"/>
        <v>0</v>
      </c>
      <c r="K53" s="18"/>
    </row>
    <row r="54" spans="1:11" ht="15.75" customHeight="1" x14ac:dyDescent="0.15">
      <c r="A54" s="176" t="s">
        <v>18</v>
      </c>
      <c r="B54" s="177"/>
      <c r="C54" s="83">
        <v>6039872</v>
      </c>
      <c r="D54" s="155">
        <v>88.7</v>
      </c>
      <c r="E54" s="84">
        <v>5905920</v>
      </c>
      <c r="F54" s="156">
        <v>89.4</v>
      </c>
      <c r="G54" s="139">
        <v>5754180</v>
      </c>
      <c r="H54" s="55">
        <f t="shared" si="2"/>
        <v>95.3</v>
      </c>
      <c r="I54" s="157">
        <v>5645705</v>
      </c>
      <c r="J54" s="74">
        <f t="shared" si="1"/>
        <v>95.6</v>
      </c>
      <c r="K54" s="18"/>
    </row>
    <row r="55" spans="1:11" ht="15.75" customHeight="1" x14ac:dyDescent="0.15">
      <c r="A55" s="176" t="s">
        <v>19</v>
      </c>
      <c r="B55" s="177"/>
      <c r="C55" s="83">
        <v>4179128</v>
      </c>
      <c r="D55" s="155">
        <v>122.9</v>
      </c>
      <c r="E55" s="84">
        <v>4166043</v>
      </c>
      <c r="F55" s="156">
        <v>122.6</v>
      </c>
      <c r="G55" s="139">
        <v>6384184</v>
      </c>
      <c r="H55" s="55">
        <f t="shared" si="2"/>
        <v>152.80000000000001</v>
      </c>
      <c r="I55" s="157">
        <v>6383160</v>
      </c>
      <c r="J55" s="74">
        <f t="shared" si="1"/>
        <v>153.19999999999999</v>
      </c>
      <c r="K55" s="18"/>
    </row>
    <row r="56" spans="1:11" ht="15.75" customHeight="1" x14ac:dyDescent="0.15">
      <c r="A56" s="186" t="s">
        <v>20</v>
      </c>
      <c r="B56" s="187"/>
      <c r="C56" s="158">
        <v>91225</v>
      </c>
      <c r="D56" s="159">
        <v>164.7</v>
      </c>
      <c r="E56" s="160">
        <v>0</v>
      </c>
      <c r="F56" s="161">
        <v>0</v>
      </c>
      <c r="G56" s="162">
        <v>68418</v>
      </c>
      <c r="H56" s="56">
        <f t="shared" si="2"/>
        <v>75</v>
      </c>
      <c r="I56" s="163">
        <v>0</v>
      </c>
      <c r="J56" s="76">
        <f t="shared" si="1"/>
        <v>0</v>
      </c>
      <c r="K56" s="46"/>
    </row>
    <row r="57" spans="1:11" ht="15.75" hidden="1" customHeight="1" x14ac:dyDescent="0.15">
      <c r="A57" s="181" t="s">
        <v>60</v>
      </c>
      <c r="B57" s="182"/>
      <c r="C57" s="164">
        <v>0</v>
      </c>
      <c r="D57" s="165">
        <v>0</v>
      </c>
      <c r="E57" s="166">
        <v>0</v>
      </c>
      <c r="F57" s="167">
        <v>0</v>
      </c>
      <c r="G57" s="168">
        <v>0</v>
      </c>
      <c r="H57" s="77">
        <f t="shared" si="2"/>
        <v>0</v>
      </c>
      <c r="I57" s="169">
        <v>0</v>
      </c>
      <c r="J57" s="78">
        <f t="shared" si="1"/>
        <v>0</v>
      </c>
      <c r="K57" s="18"/>
    </row>
    <row r="58" spans="1:11" ht="15.75" customHeight="1" x14ac:dyDescent="0.15">
      <c r="A58" s="179" t="s">
        <v>0</v>
      </c>
      <c r="B58" s="180"/>
      <c r="C58" s="170">
        <v>93904229</v>
      </c>
      <c r="D58" s="171">
        <v>104.3</v>
      </c>
      <c r="E58" s="172">
        <v>87337730</v>
      </c>
      <c r="F58" s="173">
        <v>104.6</v>
      </c>
      <c r="G58" s="146">
        <f>SUM(G45:G57)</f>
        <v>137374850</v>
      </c>
      <c r="H58" s="102">
        <f t="shared" si="2"/>
        <v>146.30000000000001</v>
      </c>
      <c r="I58" s="147">
        <f>SUM(I45:I57)</f>
        <v>117101521</v>
      </c>
      <c r="J58" s="103">
        <f t="shared" si="1"/>
        <v>134.1</v>
      </c>
      <c r="K58" s="18"/>
    </row>
    <row r="59" spans="1:11" x14ac:dyDescent="0.15">
      <c r="A59" s="18"/>
      <c r="B59" s="18"/>
      <c r="C59" s="18"/>
      <c r="D59" s="18"/>
      <c r="E59" s="18"/>
      <c r="F59" s="18"/>
      <c r="G59" s="18"/>
      <c r="H59" s="47"/>
      <c r="I59" s="18"/>
      <c r="J59" s="47"/>
    </row>
    <row r="60" spans="1:11" x14ac:dyDescent="0.15">
      <c r="C60" s="43"/>
      <c r="E60" s="43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3">
    <mergeCell ref="C7:F7"/>
    <mergeCell ref="A9:B9"/>
    <mergeCell ref="A27:B27"/>
    <mergeCell ref="A17:B17"/>
    <mergeCell ref="A31:B31"/>
    <mergeCell ref="A25:B25"/>
    <mergeCell ref="A29:B29"/>
    <mergeCell ref="A19:B19"/>
    <mergeCell ref="A24:B24"/>
    <mergeCell ref="A21:B21"/>
    <mergeCell ref="G7:J7"/>
    <mergeCell ref="A33:B33"/>
    <mergeCell ref="A50:B50"/>
    <mergeCell ref="A45:B45"/>
    <mergeCell ref="A22:B22"/>
    <mergeCell ref="A23:B23"/>
    <mergeCell ref="A37:B37"/>
    <mergeCell ref="C43:F43"/>
    <mergeCell ref="G43:J43"/>
    <mergeCell ref="A18:B18"/>
    <mergeCell ref="A26:B26"/>
    <mergeCell ref="A28:B28"/>
    <mergeCell ref="A34:B34"/>
    <mergeCell ref="A30:B30"/>
    <mergeCell ref="A8:B8"/>
    <mergeCell ref="A32:B32"/>
    <mergeCell ref="A58:B58"/>
    <mergeCell ref="A46:B46"/>
    <mergeCell ref="A57:B57"/>
    <mergeCell ref="A36:B36"/>
    <mergeCell ref="A38:B38"/>
    <mergeCell ref="A55:B55"/>
    <mergeCell ref="A48:B48"/>
    <mergeCell ref="A54:B54"/>
    <mergeCell ref="A52:B52"/>
    <mergeCell ref="A56:B56"/>
    <mergeCell ref="A53:B53"/>
    <mergeCell ref="A44:B44"/>
    <mergeCell ref="A35:B35"/>
    <mergeCell ref="A51:B51"/>
    <mergeCell ref="A49:B49"/>
    <mergeCell ref="A47:B47"/>
    <mergeCell ref="A20:B20"/>
  </mergeCells>
  <phoneticPr fontId="2"/>
  <printOptions gridLinesSet="0"/>
  <pageMargins left="0.39370078740157483" right="0.15748031496062992" top="0.39370078740157483" bottom="0.39370078740157483" header="0" footer="0.27559055118110237"/>
  <pageSetup paperSize="9" scale="95" firstPageNumber="4" pageOrder="overThenDown" orientation="portrait" blackAndWhite="1" useFirstPageNumber="1" r:id="rId2"/>
  <headerFooter alignWithMargins="0">
    <oddFooter>&amp;C&amp;"ＭＳ 明朝,標準"－3－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V46"/>
  <sheetViews>
    <sheetView showGridLines="0" zoomScaleNormal="100" zoomScaleSheetLayoutView="145" workbookViewId="0"/>
  </sheetViews>
  <sheetFormatPr defaultColWidth="8" defaultRowHeight="13.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14" max="15" width="8.5" bestFit="1" customWidth="1"/>
    <col min="16" max="16" width="8.125" bestFit="1" customWidth="1"/>
    <col min="23" max="16384" width="8" style="1"/>
  </cols>
  <sheetData>
    <row r="1" spans="12:13" ht="14.25" customHeight="1" x14ac:dyDescent="0.15"/>
    <row r="2" spans="12:13" ht="13.5" customHeight="1" x14ac:dyDescent="0.15"/>
    <row r="3" spans="12:13" ht="13.5" customHeight="1" x14ac:dyDescent="0.15"/>
    <row r="4" spans="12:13" ht="13.5" customHeight="1" x14ac:dyDescent="0.15"/>
    <row r="5" spans="12:13" x14ac:dyDescent="0.15">
      <c r="L5" s="10"/>
    </row>
    <row r="6" spans="12:13" x14ac:dyDescent="0.15">
      <c r="L6" s="23"/>
    </row>
    <row r="7" spans="12:13" x14ac:dyDescent="0.15">
      <c r="L7" s="23"/>
    </row>
    <row r="8" spans="12:13" x14ac:dyDescent="0.15">
      <c r="L8" s="23"/>
    </row>
    <row r="9" spans="12:13" x14ac:dyDescent="0.15">
      <c r="L9" s="23"/>
    </row>
    <row r="10" spans="12:13" x14ac:dyDescent="0.15">
      <c r="L10" s="23"/>
    </row>
    <row r="11" spans="12:13" x14ac:dyDescent="0.15">
      <c r="L11" s="23"/>
    </row>
    <row r="12" spans="12:13" x14ac:dyDescent="0.15">
      <c r="L12" s="23"/>
    </row>
    <row r="13" spans="12:13" x14ac:dyDescent="0.15">
      <c r="L13" s="23"/>
      <c r="M13" s="109"/>
    </row>
    <row r="14" spans="12:13" x14ac:dyDescent="0.15">
      <c r="L14" s="23"/>
    </row>
    <row r="15" spans="12:13" x14ac:dyDescent="0.15">
      <c r="L15" s="23"/>
    </row>
    <row r="16" spans="12:13" x14ac:dyDescent="0.15">
      <c r="L16" s="23"/>
    </row>
    <row r="17" spans="12:12" x14ac:dyDescent="0.15">
      <c r="L17" s="23"/>
    </row>
    <row r="18" spans="12:12" x14ac:dyDescent="0.15">
      <c r="L18" s="23"/>
    </row>
    <row r="19" spans="12:12" x14ac:dyDescent="0.15">
      <c r="L19" s="23"/>
    </row>
    <row r="20" spans="12:12" x14ac:dyDescent="0.15">
      <c r="L20" s="23"/>
    </row>
    <row r="21" spans="12:12" x14ac:dyDescent="0.15">
      <c r="L21" s="23"/>
    </row>
    <row r="22" spans="12:12" x14ac:dyDescent="0.15">
      <c r="L22" s="23"/>
    </row>
    <row r="23" spans="12:12" x14ac:dyDescent="0.15">
      <c r="L23" s="23"/>
    </row>
    <row r="24" spans="12:12" x14ac:dyDescent="0.15">
      <c r="L24" s="23"/>
    </row>
    <row r="25" spans="12:12" x14ac:dyDescent="0.15">
      <c r="L25" s="23"/>
    </row>
    <row r="26" spans="12:12" x14ac:dyDescent="0.15">
      <c r="L26" s="23"/>
    </row>
    <row r="27" spans="12:12" x14ac:dyDescent="0.15">
      <c r="L27" s="24"/>
    </row>
    <row r="28" spans="12:12" ht="13.5" customHeight="1" x14ac:dyDescent="0.15">
      <c r="L28" s="2"/>
    </row>
    <row r="29" spans="12:12" ht="13.5" customHeight="1" x14ac:dyDescent="0.15"/>
    <row r="30" spans="12:12" ht="13.5" customHeight="1" x14ac:dyDescent="0.15"/>
    <row r="31" spans="12:12" ht="13.5" customHeight="1" x14ac:dyDescent="0.15">
      <c r="L31" s="25"/>
    </row>
    <row r="32" spans="12:12" ht="13.5" customHeight="1" x14ac:dyDescent="0.15">
      <c r="L32" s="11"/>
    </row>
    <row r="33" spans="12:16" ht="13.5" customHeight="1" x14ac:dyDescent="0.15">
      <c r="L33" s="11"/>
    </row>
    <row r="34" spans="12:16" ht="13.5" customHeight="1" x14ac:dyDescent="0.15">
      <c r="L34" s="30"/>
    </row>
    <row r="35" spans="12:16" ht="13.5" customHeight="1" x14ac:dyDescent="0.15">
      <c r="L35" s="11"/>
    </row>
    <row r="36" spans="12:16" ht="13.5" customHeight="1" x14ac:dyDescent="0.15">
      <c r="L36" s="11"/>
      <c r="N36" s="114"/>
      <c r="O36" s="114"/>
      <c r="P36" s="114"/>
    </row>
    <row r="37" spans="12:16" ht="13.5" customHeight="1" x14ac:dyDescent="0.15">
      <c r="L37" s="11"/>
      <c r="N37" s="114"/>
      <c r="O37" s="114"/>
      <c r="P37" s="114"/>
    </row>
    <row r="38" spans="12:16" ht="13.5" customHeight="1" x14ac:dyDescent="0.15">
      <c r="L38" s="11"/>
      <c r="N38" s="114"/>
      <c r="O38" s="114"/>
      <c r="P38" s="114"/>
    </row>
    <row r="39" spans="12:16" ht="13.5" customHeight="1" x14ac:dyDescent="0.15">
      <c r="L39" s="11"/>
      <c r="N39" s="114"/>
      <c r="O39" s="114"/>
      <c r="P39" s="114"/>
    </row>
    <row r="40" spans="12:16" x14ac:dyDescent="0.15">
      <c r="L40" s="11"/>
      <c r="N40" s="114"/>
      <c r="O40" s="114"/>
      <c r="P40" s="114"/>
    </row>
    <row r="41" spans="12:16" x14ac:dyDescent="0.15">
      <c r="L41" s="11"/>
      <c r="N41" s="114"/>
      <c r="O41" s="114"/>
      <c r="P41" s="114"/>
    </row>
    <row r="42" spans="12:16" x14ac:dyDescent="0.15">
      <c r="L42" s="11"/>
      <c r="N42" s="114"/>
      <c r="O42" s="114"/>
      <c r="P42" s="114"/>
    </row>
    <row r="43" spans="12:16" x14ac:dyDescent="0.15">
      <c r="L43" s="11"/>
      <c r="N43" s="114"/>
      <c r="O43" s="114"/>
      <c r="P43" s="114"/>
    </row>
    <row r="44" spans="12:16" x14ac:dyDescent="0.15">
      <c r="L44" s="11"/>
      <c r="N44" s="114"/>
      <c r="O44" s="114"/>
      <c r="P44" s="114"/>
    </row>
    <row r="45" spans="12:16" x14ac:dyDescent="0.15">
      <c r="L45" s="26"/>
      <c r="N45" s="114"/>
      <c r="O45" s="114"/>
      <c r="P45" s="114"/>
    </row>
    <row r="46" spans="12:16" x14ac:dyDescent="0.15">
      <c r="L46"/>
      <c r="N46" s="114"/>
      <c r="O46" s="114"/>
      <c r="P46" s="114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horizontalCentered="1"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="115" zoomScaleNormal="100" zoomScaleSheetLayoutView="115" workbookViewId="0">
      <selection activeCell="A13" sqref="A13"/>
    </sheetView>
  </sheetViews>
  <sheetFormatPr defaultRowHeight="13.5" x14ac:dyDescent="0.15"/>
  <cols>
    <col min="1" max="1" width="14" style="1" customWidth="1"/>
    <col min="2" max="2" width="13.125" style="1" bestFit="1" customWidth="1"/>
    <col min="3" max="3" width="8.625" style="1" customWidth="1"/>
    <col min="4" max="4" width="10.125" style="1" customWidth="1"/>
    <col min="5" max="5" width="12.25" style="1" bestFit="1" customWidth="1"/>
    <col min="6" max="9" width="9" style="1"/>
    <col min="10" max="10" width="10.25" style="1" bestFit="1" customWidth="1"/>
    <col min="12" max="12" width="9.5" bestFit="1" customWidth="1"/>
  </cols>
  <sheetData>
    <row r="1" spans="1:1" x14ac:dyDescent="0.15">
      <c r="A1" s="45" t="s">
        <v>73</v>
      </c>
    </row>
    <row r="2" spans="1:1" x14ac:dyDescent="0.15">
      <c r="A2" s="45" t="s">
        <v>75</v>
      </c>
    </row>
    <row r="3" spans="1:1" x14ac:dyDescent="0.15">
      <c r="A3" s="45" t="s">
        <v>74</v>
      </c>
    </row>
    <row r="4" spans="1:1" x14ac:dyDescent="0.15">
      <c r="A4" s="45"/>
    </row>
    <row r="5" spans="1:1" x14ac:dyDescent="0.15">
      <c r="A5" s="45" t="s">
        <v>76</v>
      </c>
    </row>
    <row r="6" spans="1:1" x14ac:dyDescent="0.15">
      <c r="A6" s="45" t="s">
        <v>77</v>
      </c>
    </row>
    <row r="14" spans="1:1" x14ac:dyDescent="0.15">
      <c r="A14" s="35" t="str">
        <f>+"【図３元データ】"&amp;P3一般会計予算決算額!G7&amp;"一般会計歳入・歳出決算額の構成"</f>
        <v>【図３元データ】２年度一般会計歳入・歳出決算額の構成</v>
      </c>
    </row>
    <row r="15" spans="1:1" x14ac:dyDescent="0.15">
      <c r="A15" s="2"/>
    </row>
    <row r="16" spans="1:1" ht="14.25" thickBot="1" x14ac:dyDescent="0.2">
      <c r="A16" s="1" t="s">
        <v>78</v>
      </c>
    </row>
    <row r="17" spans="1:14" ht="14.25" thickBot="1" x14ac:dyDescent="0.2">
      <c r="A17" s="3" t="s">
        <v>51</v>
      </c>
      <c r="B17" s="4" t="s">
        <v>52</v>
      </c>
      <c r="C17" s="5" t="s">
        <v>53</v>
      </c>
      <c r="D17" s="3" t="s">
        <v>51</v>
      </c>
      <c r="E17" s="4" t="s">
        <v>52</v>
      </c>
      <c r="F17" s="5" t="s">
        <v>53</v>
      </c>
    </row>
    <row r="18" spans="1:14" x14ac:dyDescent="0.15">
      <c r="A18" s="6" t="s">
        <v>54</v>
      </c>
      <c r="B18" s="37">
        <f>P3一般会計予算決算額!I9</f>
        <v>28738769</v>
      </c>
      <c r="C18" s="27">
        <f>ROUND(B18/$B$25*100,1)</f>
        <v>24.2</v>
      </c>
      <c r="D18" s="200" t="s">
        <v>3</v>
      </c>
      <c r="E18" s="203">
        <f>SUM(B18:B20)</f>
        <v>37828743</v>
      </c>
      <c r="F18" s="206">
        <f>ROUND(E18/$E$25*100,1)+0.1</f>
        <v>31.900000000000002</v>
      </c>
      <c r="J18" s="108"/>
      <c r="N18" s="111"/>
    </row>
    <row r="19" spans="1:14" x14ac:dyDescent="0.15">
      <c r="A19" s="6" t="s">
        <v>4</v>
      </c>
      <c r="B19" s="36">
        <f>P3一般会計予算決算額!I35</f>
        <v>5225245</v>
      </c>
      <c r="C19" s="28">
        <f>ROUND(B19/$B$25*100,1)</f>
        <v>4.4000000000000004</v>
      </c>
      <c r="D19" s="201"/>
      <c r="E19" s="204"/>
      <c r="F19" s="207" t="e">
        <f>ROUND(E19/#REF!*100,1)</f>
        <v>#REF!</v>
      </c>
      <c r="J19" s="108"/>
      <c r="N19" s="111"/>
    </row>
    <row r="20" spans="1:14" x14ac:dyDescent="0.15">
      <c r="A20" s="6" t="s">
        <v>5</v>
      </c>
      <c r="B20" s="41">
        <f>P3一般会計予算決算額!I28+P3一般会計予算決算額!I29+P3一般会計予算決算額!I32+P3一般会計予算決算額!I33+P3一般会計予算決算額!I34+P3一般会計予算決算額!I37</f>
        <v>3864729</v>
      </c>
      <c r="C20" s="28">
        <f>ROUND(B20/$B$25*100,1)+0.1</f>
        <v>3.4</v>
      </c>
      <c r="D20" s="202"/>
      <c r="E20" s="205"/>
      <c r="F20" s="208" t="e">
        <f>ROUND(E20/#REF!*100,1)</f>
        <v>#REF!</v>
      </c>
      <c r="J20" s="108"/>
      <c r="N20" s="111"/>
    </row>
    <row r="21" spans="1:14" x14ac:dyDescent="0.15">
      <c r="A21" s="6" t="s">
        <v>55</v>
      </c>
      <c r="B21" s="38">
        <f>P3一般会計予算決算額!I31</f>
        <v>6983333</v>
      </c>
      <c r="C21" s="28">
        <f>ROUND(B21/$B$25*100,1)</f>
        <v>5.9</v>
      </c>
      <c r="D21" s="209" t="s">
        <v>6</v>
      </c>
      <c r="E21" s="212">
        <f>SUM(B21:B24)</f>
        <v>81060197</v>
      </c>
      <c r="F21" s="215">
        <f>ROUND(E21/$E$25*100,1)-0.1</f>
        <v>68.100000000000009</v>
      </c>
      <c r="J21" s="108"/>
      <c r="N21" s="111"/>
    </row>
    <row r="22" spans="1:14" x14ac:dyDescent="0.15">
      <c r="A22" s="6" t="s">
        <v>7</v>
      </c>
      <c r="B22" s="19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24+P3一般会計予算決算額!I25+P3一般会計予算決算額!I27+P3一般会計予算決算額!I36</f>
        <v>11482775</v>
      </c>
      <c r="C22" s="28">
        <f>ROUND(B22/$B$25*100,1)</f>
        <v>9.6999999999999993</v>
      </c>
      <c r="D22" s="210"/>
      <c r="E22" s="213"/>
      <c r="F22" s="216"/>
      <c r="J22" s="108"/>
      <c r="N22" s="111"/>
    </row>
    <row r="23" spans="1:14" x14ac:dyDescent="0.15">
      <c r="A23" s="6" t="s">
        <v>56</v>
      </c>
      <c r="B23" s="40">
        <f>P3一般会計予算決算額!I26</f>
        <v>13592654</v>
      </c>
      <c r="C23" s="28">
        <f>ROUND(B23/$B$25*100,1)</f>
        <v>11.4</v>
      </c>
      <c r="D23" s="210"/>
      <c r="E23" s="213"/>
      <c r="F23" s="216"/>
      <c r="J23" s="108"/>
      <c r="N23" s="111"/>
    </row>
    <row r="24" spans="1:14" ht="14.25" thickBot="1" x14ac:dyDescent="0.2">
      <c r="A24" s="6" t="s">
        <v>57</v>
      </c>
      <c r="B24" s="39">
        <f>P3一般会計予算決算額!I30</f>
        <v>49001435</v>
      </c>
      <c r="C24" s="29">
        <f>ROUND(B24/$B$25*100,1)</f>
        <v>41.2</v>
      </c>
      <c r="D24" s="211"/>
      <c r="E24" s="214"/>
      <c r="F24" s="217"/>
      <c r="J24" s="108"/>
      <c r="N24" s="111"/>
    </row>
    <row r="25" spans="1:14" ht="14.25" thickBot="1" x14ac:dyDescent="0.2">
      <c r="A25" s="7" t="s">
        <v>8</v>
      </c>
      <c r="B25" s="8">
        <f>SUM(B18:B24)</f>
        <v>118888940</v>
      </c>
      <c r="C25" s="9">
        <f>ROUND(B25/$B$25*100,1)</f>
        <v>100</v>
      </c>
      <c r="D25" s="7" t="s">
        <v>8</v>
      </c>
      <c r="E25" s="8">
        <f>SUM(E18:E24)</f>
        <v>118888940</v>
      </c>
      <c r="F25" s="9">
        <f>ROUND(E25/$E$25*100,1)</f>
        <v>100</v>
      </c>
      <c r="N25" s="112"/>
    </row>
    <row r="26" spans="1:14" x14ac:dyDescent="0.15">
      <c r="A26" s="42" t="s">
        <v>71</v>
      </c>
      <c r="N26" s="112"/>
    </row>
    <row r="27" spans="1:14" x14ac:dyDescent="0.15">
      <c r="A27" s="1" t="s">
        <v>92</v>
      </c>
      <c r="N27" s="113"/>
    </row>
    <row r="28" spans="1:14" x14ac:dyDescent="0.15">
      <c r="A28" s="1" t="s">
        <v>93</v>
      </c>
      <c r="N28" s="110"/>
    </row>
    <row r="29" spans="1:14" x14ac:dyDescent="0.15">
      <c r="N29" s="110"/>
    </row>
    <row r="30" spans="1:14" ht="14.25" thickBot="1" x14ac:dyDescent="0.2">
      <c r="A30" s="1" t="s">
        <v>109</v>
      </c>
      <c r="N30" s="110"/>
    </row>
    <row r="31" spans="1:14" ht="14.25" thickBot="1" x14ac:dyDescent="0.2">
      <c r="A31" s="119" t="s">
        <v>100</v>
      </c>
      <c r="B31" s="120" t="s">
        <v>86</v>
      </c>
      <c r="C31" s="121" t="s">
        <v>99</v>
      </c>
      <c r="N31" s="110"/>
    </row>
    <row r="32" spans="1:14" x14ac:dyDescent="0.15">
      <c r="A32" s="125" t="s">
        <v>108</v>
      </c>
      <c r="B32" s="117">
        <f>P3一般会計予算決算額!I17</f>
        <v>350976</v>
      </c>
      <c r="C32" s="118">
        <f>ROUND(B32/$B$44*100,1)</f>
        <v>0.3</v>
      </c>
      <c r="N32" s="110"/>
    </row>
    <row r="33" spans="1:14" x14ac:dyDescent="0.15">
      <c r="A33" s="126" t="s">
        <v>101</v>
      </c>
      <c r="B33" s="117">
        <f>P3一般会計予算決算額!I18</f>
        <v>40584</v>
      </c>
      <c r="C33" s="118">
        <f t="shared" ref="C33:C41" si="0">ROUND(B33/$B$44*100,1)</f>
        <v>0</v>
      </c>
      <c r="N33" s="110"/>
    </row>
    <row r="34" spans="1:14" x14ac:dyDescent="0.15">
      <c r="A34" s="126" t="s">
        <v>43</v>
      </c>
      <c r="B34" s="117">
        <f>P3一般会計予算決算額!I19</f>
        <v>171871</v>
      </c>
      <c r="C34" s="118">
        <f t="shared" si="0"/>
        <v>0.1</v>
      </c>
      <c r="N34" s="110"/>
    </row>
    <row r="35" spans="1:14" x14ac:dyDescent="0.15">
      <c r="A35" s="126" t="s">
        <v>44</v>
      </c>
      <c r="B35" s="117">
        <f>P3一般会計予算決算額!I20</f>
        <v>194470</v>
      </c>
      <c r="C35" s="118">
        <f t="shared" si="0"/>
        <v>0.2</v>
      </c>
      <c r="N35" s="110"/>
    </row>
    <row r="36" spans="1:14" x14ac:dyDescent="0.15">
      <c r="A36" s="126" t="s">
        <v>96</v>
      </c>
      <c r="B36" s="117">
        <f>P3一般会計予算決算額!I21</f>
        <v>117127</v>
      </c>
      <c r="C36" s="118">
        <f t="shared" si="0"/>
        <v>0.1</v>
      </c>
      <c r="N36" s="110"/>
    </row>
    <row r="37" spans="1:14" x14ac:dyDescent="0.15">
      <c r="A37" s="126" t="s">
        <v>102</v>
      </c>
      <c r="B37" s="117">
        <f>P3一般会計予算決算額!I22</f>
        <v>4625708</v>
      </c>
      <c r="C37" s="118">
        <f t="shared" si="0"/>
        <v>3.9</v>
      </c>
      <c r="N37" s="110"/>
    </row>
    <row r="38" spans="1:14" x14ac:dyDescent="0.15">
      <c r="A38" s="126" t="s">
        <v>103</v>
      </c>
      <c r="B38" s="117">
        <f>P3一般会計予算決算額!I23</f>
        <v>8</v>
      </c>
      <c r="C38" s="118">
        <f t="shared" si="0"/>
        <v>0</v>
      </c>
      <c r="N38" s="110"/>
    </row>
    <row r="39" spans="1:14" x14ac:dyDescent="0.15">
      <c r="A39" s="126" t="s">
        <v>90</v>
      </c>
      <c r="B39" s="117">
        <f>P3一般会計予算決算額!I24</f>
        <v>59966</v>
      </c>
      <c r="C39" s="118">
        <f t="shared" si="0"/>
        <v>0.1</v>
      </c>
      <c r="N39" s="110"/>
    </row>
    <row r="40" spans="1:14" x14ac:dyDescent="0.15">
      <c r="A40" s="126" t="s">
        <v>104</v>
      </c>
      <c r="B40" s="117">
        <f>P3一般会計予算決算額!I25</f>
        <v>206314</v>
      </c>
      <c r="C40" s="118">
        <f t="shared" si="0"/>
        <v>0.2</v>
      </c>
      <c r="N40" s="110"/>
    </row>
    <row r="41" spans="1:14" x14ac:dyDescent="0.15">
      <c r="A41" s="126" t="s">
        <v>105</v>
      </c>
      <c r="B41" s="117">
        <f>P3一般会計予算決算額!I27</f>
        <v>35401</v>
      </c>
      <c r="C41" s="118">
        <f t="shared" si="0"/>
        <v>0</v>
      </c>
      <c r="N41" s="110"/>
    </row>
    <row r="42" spans="1:14" ht="14.25" thickBot="1" x14ac:dyDescent="0.2">
      <c r="A42" s="127" t="s">
        <v>106</v>
      </c>
      <c r="B42" s="122">
        <f>P3一般会計予算決算額!I36</f>
        <v>5680350</v>
      </c>
      <c r="C42" s="118">
        <f>ROUND(B42/$B$44*100,1)</f>
        <v>4.8</v>
      </c>
      <c r="N42" s="110"/>
    </row>
    <row r="43" spans="1:14" ht="14.25" thickBot="1" x14ac:dyDescent="0.2">
      <c r="A43" s="128" t="s">
        <v>107</v>
      </c>
      <c r="B43" s="123">
        <f>SUM(B32:B42)</f>
        <v>11482775</v>
      </c>
      <c r="C43" s="124">
        <f>ROUND(B43/B44*100,1)</f>
        <v>9.6999999999999993</v>
      </c>
      <c r="N43" s="110"/>
    </row>
    <row r="44" spans="1:14" ht="14.25" thickBot="1" x14ac:dyDescent="0.2">
      <c r="A44" s="129" t="s">
        <v>110</v>
      </c>
      <c r="B44" s="130">
        <v>118888940</v>
      </c>
      <c r="C44" s="11"/>
      <c r="N44" s="110"/>
    </row>
    <row r="45" spans="1:14" x14ac:dyDescent="0.15">
      <c r="A45" s="116"/>
      <c r="B45" s="116"/>
      <c r="C45" s="116"/>
      <c r="N45" s="110"/>
    </row>
    <row r="46" spans="1:14" ht="14.25" thickBot="1" x14ac:dyDescent="0.2">
      <c r="A46" s="1" t="s">
        <v>79</v>
      </c>
    </row>
    <row r="47" spans="1:14" ht="14.25" thickBot="1" x14ac:dyDescent="0.2">
      <c r="A47" s="3" t="s">
        <v>58</v>
      </c>
      <c r="B47" s="31" t="s">
        <v>1</v>
      </c>
      <c r="C47" s="32" t="s">
        <v>59</v>
      </c>
    </row>
    <row r="48" spans="1:14" x14ac:dyDescent="0.15">
      <c r="A48" s="12" t="s">
        <v>61</v>
      </c>
      <c r="B48" s="13">
        <f>P3一般会計予算決算額!I45</f>
        <v>416686</v>
      </c>
      <c r="C48" s="20">
        <f t="shared" ref="C48:C56" si="1">ROUND(B48/$B$58*100,1)</f>
        <v>0.4</v>
      </c>
    </row>
    <row r="49" spans="1:4" x14ac:dyDescent="0.15">
      <c r="A49" s="12" t="s">
        <v>62</v>
      </c>
      <c r="B49" s="13">
        <f>P3一般会計予算決算額!I46</f>
        <v>6236407</v>
      </c>
      <c r="C49" s="20">
        <f t="shared" si="1"/>
        <v>5.3</v>
      </c>
    </row>
    <row r="50" spans="1:4" x14ac:dyDescent="0.15">
      <c r="A50" s="12" t="s">
        <v>63</v>
      </c>
      <c r="B50" s="13">
        <f>P3一般会計予算決算額!I47</f>
        <v>69478727</v>
      </c>
      <c r="C50" s="20">
        <f t="shared" si="1"/>
        <v>59.3</v>
      </c>
    </row>
    <row r="51" spans="1:4" x14ac:dyDescent="0.15">
      <c r="A51" s="12" t="s">
        <v>64</v>
      </c>
      <c r="B51" s="13">
        <f>P3一般会計予算決算額!I48</f>
        <v>5483899</v>
      </c>
      <c r="C51" s="20">
        <f t="shared" si="1"/>
        <v>4.7</v>
      </c>
    </row>
    <row r="52" spans="1:4" x14ac:dyDescent="0.15">
      <c r="A52" s="12" t="s">
        <v>65</v>
      </c>
      <c r="B52" s="13">
        <f>P3一般会計予算決算額!I49</f>
        <v>660316</v>
      </c>
      <c r="C52" s="20">
        <f t="shared" si="1"/>
        <v>0.6</v>
      </c>
    </row>
    <row r="53" spans="1:4" x14ac:dyDescent="0.15">
      <c r="A53" s="12" t="s">
        <v>66</v>
      </c>
      <c r="B53" s="13">
        <f>P3一般会計予算決算額!I50</f>
        <v>10670626</v>
      </c>
      <c r="C53" s="20">
        <f t="shared" si="1"/>
        <v>9.1</v>
      </c>
    </row>
    <row r="54" spans="1:4" x14ac:dyDescent="0.15">
      <c r="A54" s="12" t="s">
        <v>67</v>
      </c>
      <c r="B54" s="13">
        <f>P3一般会計予算決算額!I51</f>
        <v>2745064</v>
      </c>
      <c r="C54" s="20">
        <f t="shared" si="1"/>
        <v>2.2999999999999998</v>
      </c>
    </row>
    <row r="55" spans="1:4" x14ac:dyDescent="0.15">
      <c r="A55" s="12" t="s">
        <v>68</v>
      </c>
      <c r="B55" s="13">
        <f>P3一般会計予算決算額!I52</f>
        <v>9380931</v>
      </c>
      <c r="C55" s="20">
        <f>ROUND(B55/$B$58*100,1)</f>
        <v>8</v>
      </c>
      <c r="D55" s="1" t="s">
        <v>87</v>
      </c>
    </row>
    <row r="56" spans="1:4" x14ac:dyDescent="0.15">
      <c r="A56" s="12" t="s">
        <v>69</v>
      </c>
      <c r="B56" s="13">
        <f>P3一般会計予算決算額!I54</f>
        <v>5645705</v>
      </c>
      <c r="C56" s="20">
        <f t="shared" si="1"/>
        <v>4.8</v>
      </c>
      <c r="D56" s="1" t="s">
        <v>88</v>
      </c>
    </row>
    <row r="57" spans="1:4" ht="14.25" thickBot="1" x14ac:dyDescent="0.2">
      <c r="A57" s="12" t="s">
        <v>70</v>
      </c>
      <c r="B57" s="13">
        <f>P3一般会計予算決算額!I55</f>
        <v>6383160</v>
      </c>
      <c r="C57" s="20">
        <f>ROUND(B57/$B$58*100,1)</f>
        <v>5.5</v>
      </c>
    </row>
    <row r="58" spans="1:4" ht="14.25" thickBot="1" x14ac:dyDescent="0.2">
      <c r="A58" s="14" t="s">
        <v>8</v>
      </c>
      <c r="B58" s="15">
        <f>SUM(B48:B57)</f>
        <v>117101521</v>
      </c>
      <c r="C58" s="16">
        <f>SUM(C48:C57)</f>
        <v>99.999999999999986</v>
      </c>
    </row>
    <row r="59" spans="1:4" x14ac:dyDescent="0.15">
      <c r="A59" s="42" t="s">
        <v>72</v>
      </c>
    </row>
    <row r="60" spans="1:4" x14ac:dyDescent="0.15">
      <c r="A60" s="2"/>
    </row>
    <row r="61" spans="1:4" x14ac:dyDescent="0.15">
      <c r="A61" s="2"/>
      <c r="B61"/>
    </row>
    <row r="62" spans="1:4" x14ac:dyDescent="0.15">
      <c r="A62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P3一般会計予算決算額</vt:lpstr>
      <vt:lpstr>P4図3一般会計決算額の構成 </vt:lpstr>
      <vt:lpstr>Sheet1</vt:lpstr>
      <vt:lpstr>P3一般会計予算決算額!Print_Area</vt:lpstr>
      <vt:lpstr>'P4図3一般会計決算額の構成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白井　伸幸</cp:lastModifiedBy>
  <cp:lastPrinted>2022-03-30T04:54:41Z</cp:lastPrinted>
  <dcterms:created xsi:type="dcterms:W3CDTF">2002-06-13T01:53:16Z</dcterms:created>
  <dcterms:modified xsi:type="dcterms:W3CDTF">2022-03-30T11:24:07Z</dcterms:modified>
</cp:coreProperties>
</file>