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/>
  <mc:AlternateContent xmlns:mc="http://schemas.openxmlformats.org/markup-compatibility/2006">
    <mc:Choice Requires="x15">
      <x15ac:absPath xmlns:x15ac="http://schemas.microsoft.com/office/spreadsheetml/2010/11/ac" url="Y:\共有フォルダ\税務室\203　市税概要\R7作成用\04通知等（決裁完了後）\02エクセル\"/>
    </mc:Choice>
  </mc:AlternateContent>
  <xr:revisionPtr revIDLastSave="0" documentId="13_ncr:1_{A966CA53-3E20-42A2-982F-6A7C597BF8C8}" xr6:coauthVersionLast="36" xr6:coauthVersionMax="47" xr10:uidLastSave="{00000000-0000-0000-0000-000000000000}"/>
  <workbookProtection workbookAlgorithmName="SHA-512" workbookHashValue="cJE2KTCP7+bHmfIBcLfPxuHZCip87ySNVFpVMqs8oYt7mm9QmCADB61hkgWKwyIitvUkD6UUNUOhv8gLWGFIbg==" workbookSaltValue="yCQlPjSP7k74eT84orLneg==" workbookSpinCount="100000" lockStructure="1"/>
  <bookViews>
    <workbookView xWindow="-120" yWindow="-120" windowWidth="29040" windowHeight="15720" xr2:uid="{00000000-000D-0000-FFFF-FFFF00000000}"/>
  </bookViews>
  <sheets>
    <sheet name="P3一般会計予算決算額" sheetId="5" r:id="rId1"/>
    <sheet name="P4図3一般会計決算額の構成 " sheetId="7" r:id="rId2"/>
    <sheet name="円グラフ作成用データ" sheetId="19" state="hidden" r:id="rId3"/>
  </sheets>
  <definedNames>
    <definedName name="_xlnm.Print_Area" localSheetId="0">P3一般会計予算決算額!$A$1:$J$58</definedName>
    <definedName name="_xlnm.Print_Area" localSheetId="1">'P4図3一般会計決算額の構成 '!$A$1:$K$59</definedName>
    <definedName name="_xlnm.Print_Area" localSheetId="2">円グラフ作成用データ!$A$1:$F$63</definedName>
    <definedName name="Z_864D1787_017E_46EC_87DD_133AB530B48B_.wvu.PrintArea" localSheetId="0" hidden="1">P3一般会計予算決算額!$A$1:$J$57</definedName>
    <definedName name="Z_864D1787_017E_46EC_87DD_133AB530B48B_.wvu.PrintArea" localSheetId="1" hidden="1">'P4図3一般会計決算額の構成 '!$A$1:$K$61</definedName>
    <definedName name="Z_864D1787_017E_46EC_87DD_133AB530B48B_.wvu.Rows" localSheetId="0" hidden="1">P3一般会計予算決算額!$56:$56</definedName>
  </definedNames>
  <calcPr calcId="191029"/>
  <customWorkbookViews>
    <customWorkbookView name="寝屋川市 - 個人用ビュー" guid="{864D1787-017E-46EC-87DD-133AB530B48B}" mergeInterval="0" personalView="1" maximized="1" xWindow="-8" yWindow="-8" windowWidth="1382" windowHeight="744" activeSheetId="7"/>
  </customWorkbookViews>
</workbook>
</file>

<file path=xl/calcChain.xml><?xml version="1.0" encoding="utf-8"?>
<calcChain xmlns="http://schemas.openxmlformats.org/spreadsheetml/2006/main">
  <c r="D46" i="19" l="1"/>
  <c r="B47" i="19"/>
  <c r="C47" i="19" s="1"/>
  <c r="B27" i="19" l="1"/>
  <c r="B26" i="19"/>
  <c r="B28" i="19"/>
  <c r="B31" i="19" l="1"/>
  <c r="B29" i="19"/>
  <c r="B30" i="19"/>
  <c r="E27" i="19" l="1"/>
  <c r="B32" i="19"/>
  <c r="B16" i="19"/>
  <c r="G9" i="5"/>
  <c r="J49" i="5"/>
  <c r="B14" i="19" l="1"/>
  <c r="J21" i="5" l="1"/>
  <c r="H21" i="5"/>
  <c r="J24" i="5" l="1"/>
  <c r="H24" i="5"/>
  <c r="B17" i="19" l="1"/>
  <c r="B44" i="19"/>
  <c r="B46" i="19"/>
  <c r="B45" i="19"/>
  <c r="B43" i="19"/>
  <c r="B42" i="19"/>
  <c r="B41" i="19"/>
  <c r="B40" i="19"/>
  <c r="B39" i="19"/>
  <c r="B38" i="19"/>
  <c r="B37" i="19"/>
  <c r="A8" i="19" l="1"/>
  <c r="G42" i="5" l="1"/>
  <c r="C42" i="5"/>
  <c r="I9" i="5"/>
  <c r="J10" i="5"/>
  <c r="G38" i="5"/>
  <c r="H38" i="5" s="1"/>
  <c r="I38" i="5" l="1"/>
  <c r="J38" i="5" s="1"/>
  <c r="B12" i="19"/>
  <c r="H34" i="5" l="1"/>
  <c r="B61" i="19" l="1"/>
  <c r="B60" i="19"/>
  <c r="B59" i="19"/>
  <c r="B58" i="19"/>
  <c r="B57" i="19"/>
  <c r="B56" i="19"/>
  <c r="B55" i="19"/>
  <c r="B54" i="19"/>
  <c r="B53" i="19"/>
  <c r="B52" i="19"/>
  <c r="B18" i="19"/>
  <c r="B15" i="19"/>
  <c r="F14" i="19"/>
  <c r="F13" i="19"/>
  <c r="B13" i="19"/>
  <c r="B62" i="19" l="1"/>
  <c r="C54" i="19" s="1"/>
  <c r="E15" i="19"/>
  <c r="J32" i="5"/>
  <c r="C61" i="19" l="1"/>
  <c r="C55" i="19"/>
  <c r="C56" i="19"/>
  <c r="C59" i="19"/>
  <c r="C58" i="19"/>
  <c r="C57" i="19"/>
  <c r="C60" i="19"/>
  <c r="C53" i="19"/>
  <c r="C52" i="19"/>
  <c r="I57" i="5"/>
  <c r="J57" i="5" s="1"/>
  <c r="J33" i="5"/>
  <c r="G57" i="5"/>
  <c r="H57" i="5" s="1"/>
  <c r="J45" i="5"/>
  <c r="J46" i="5"/>
  <c r="J47" i="5"/>
  <c r="J48" i="5"/>
  <c r="J50" i="5"/>
  <c r="J51" i="5"/>
  <c r="J52" i="5"/>
  <c r="J53" i="5"/>
  <c r="J54" i="5"/>
  <c r="J55" i="5"/>
  <c r="J56" i="5"/>
  <c r="J44" i="5"/>
  <c r="J11" i="5"/>
  <c r="J12" i="5"/>
  <c r="J13" i="5"/>
  <c r="J14" i="5"/>
  <c r="J15" i="5"/>
  <c r="J16" i="5"/>
  <c r="J17" i="5"/>
  <c r="J18" i="5"/>
  <c r="J19" i="5"/>
  <c r="J20" i="5"/>
  <c r="J22" i="5"/>
  <c r="J23" i="5"/>
  <c r="J25" i="5"/>
  <c r="J26" i="5"/>
  <c r="J27" i="5"/>
  <c r="J28" i="5"/>
  <c r="J29" i="5"/>
  <c r="J30" i="5"/>
  <c r="J31" i="5"/>
  <c r="J34" i="5"/>
  <c r="J37" i="5"/>
  <c r="J35" i="5"/>
  <c r="J36" i="5"/>
  <c r="H10" i="5"/>
  <c r="H11" i="5"/>
  <c r="H12" i="5"/>
  <c r="H13" i="5"/>
  <c r="H14" i="5"/>
  <c r="H15" i="5"/>
  <c r="H16" i="5"/>
  <c r="H17" i="5"/>
  <c r="H18" i="5"/>
  <c r="H19" i="5"/>
  <c r="H20" i="5"/>
  <c r="H22" i="5"/>
  <c r="H23" i="5"/>
  <c r="H25" i="5"/>
  <c r="H26" i="5"/>
  <c r="H27" i="5"/>
  <c r="H28" i="5"/>
  <c r="H29" i="5"/>
  <c r="H30" i="5"/>
  <c r="H31" i="5"/>
  <c r="H32" i="5"/>
  <c r="H33" i="5"/>
  <c r="H37" i="5"/>
  <c r="H35" i="5"/>
  <c r="H36" i="5"/>
  <c r="H45" i="5"/>
  <c r="H46" i="5"/>
  <c r="H47" i="5"/>
  <c r="H48" i="5"/>
  <c r="H49" i="5"/>
  <c r="H50" i="5"/>
  <c r="H51" i="5"/>
  <c r="H52" i="5"/>
  <c r="H53" i="5"/>
  <c r="H54" i="5"/>
  <c r="H55" i="5"/>
  <c r="H56" i="5"/>
  <c r="H44" i="5"/>
  <c r="H9" i="5" l="1"/>
  <c r="C62" i="19"/>
  <c r="E12" i="19"/>
  <c r="B19" i="19"/>
  <c r="J9" i="5"/>
  <c r="C16" i="19" l="1"/>
  <c r="B48" i="19"/>
  <c r="B33" i="19"/>
  <c r="C15" i="19"/>
  <c r="C14" i="19"/>
  <c r="E19" i="19"/>
  <c r="F15" i="19" s="1"/>
  <c r="C12" i="19"/>
  <c r="C18" i="19"/>
  <c r="C19" i="19"/>
  <c r="C17" i="19"/>
  <c r="C13" i="19"/>
  <c r="F12" i="19" l="1"/>
  <c r="C27" i="19"/>
  <c r="C26" i="19"/>
  <c r="C32" i="19"/>
  <c r="C29" i="19"/>
  <c r="C28" i="19"/>
  <c r="C31" i="19"/>
  <c r="C30" i="19"/>
  <c r="C37" i="19"/>
  <c r="C42" i="19"/>
  <c r="C39" i="19"/>
  <c r="C38" i="19"/>
  <c r="C43" i="19"/>
  <c r="C46" i="19"/>
  <c r="C41" i="19"/>
  <c r="C40" i="19"/>
  <c r="C44" i="19"/>
  <c r="C45" i="19"/>
  <c r="F19" i="19"/>
  <c r="F27" i="19" l="1"/>
  <c r="D33" i="1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寝屋川市</author>
  </authors>
  <commentList>
    <comment ref="F12" authorId="0" shapeId="0" xr:uid="{00000000-0006-0000-02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主要施策の成果に
合わせる</t>
        </r>
      </text>
    </comment>
  </commentList>
</comments>
</file>

<file path=xl/sharedStrings.xml><?xml version="1.0" encoding="utf-8"?>
<sst xmlns="http://schemas.openxmlformats.org/spreadsheetml/2006/main" count="149" uniqueCount="119">
  <si>
    <t>計</t>
  </si>
  <si>
    <t xml:space="preserve"> 　決　算　額</t>
  </si>
  <si>
    <t>決　算　額</t>
    <phoneticPr fontId="2"/>
  </si>
  <si>
    <t>自主財源</t>
    <rPh sb="0" eb="2">
      <t>ジシュ</t>
    </rPh>
    <rPh sb="2" eb="4">
      <t>ザイゲン</t>
    </rPh>
    <phoneticPr fontId="2"/>
  </si>
  <si>
    <t>諸収入</t>
    <phoneticPr fontId="2"/>
  </si>
  <si>
    <t>分担金等</t>
    <rPh sb="3" eb="4">
      <t>トウ</t>
    </rPh>
    <phoneticPr fontId="2"/>
  </si>
  <si>
    <t>依存財源</t>
    <rPh sb="0" eb="2">
      <t>イゾン</t>
    </rPh>
    <rPh sb="2" eb="4">
      <t>ザイゲン</t>
    </rPh>
    <phoneticPr fontId="2"/>
  </si>
  <si>
    <t>地方譲与税等</t>
    <rPh sb="5" eb="6">
      <t>トウ</t>
    </rPh>
    <phoneticPr fontId="2"/>
  </si>
  <si>
    <t>計</t>
    <rPh sb="0" eb="1">
      <t>ケイ</t>
    </rPh>
    <phoneticPr fontId="2"/>
  </si>
  <si>
    <t>議会費</t>
    <phoneticPr fontId="2"/>
  </si>
  <si>
    <t>総務費</t>
    <phoneticPr fontId="2"/>
  </si>
  <si>
    <t>民生費</t>
    <phoneticPr fontId="2"/>
  </si>
  <si>
    <t>衛生費</t>
    <phoneticPr fontId="2"/>
  </si>
  <si>
    <t>産業経済費</t>
    <phoneticPr fontId="2"/>
  </si>
  <si>
    <t>土木費</t>
    <phoneticPr fontId="2"/>
  </si>
  <si>
    <t>消防費</t>
    <phoneticPr fontId="2"/>
  </si>
  <si>
    <t>教育費</t>
    <phoneticPr fontId="2"/>
  </si>
  <si>
    <t>災害復旧費</t>
    <phoneticPr fontId="2"/>
  </si>
  <si>
    <t>公債費</t>
    <phoneticPr fontId="2"/>
  </si>
  <si>
    <t>諸支出金</t>
    <phoneticPr fontId="2"/>
  </si>
  <si>
    <t>予備費</t>
    <phoneticPr fontId="2"/>
  </si>
  <si>
    <t>市税</t>
    <phoneticPr fontId="2"/>
  </si>
  <si>
    <t>固定資産税</t>
    <phoneticPr fontId="2"/>
  </si>
  <si>
    <t>軽自動車税</t>
    <phoneticPr fontId="2"/>
  </si>
  <si>
    <t>地方譲与税</t>
    <phoneticPr fontId="2"/>
  </si>
  <si>
    <t>利子割交付金</t>
    <phoneticPr fontId="2"/>
  </si>
  <si>
    <t>地方消費税交付金</t>
    <phoneticPr fontId="2"/>
  </si>
  <si>
    <t>自動車取得税交付金</t>
    <phoneticPr fontId="2"/>
  </si>
  <si>
    <t>地方特例交付金</t>
    <phoneticPr fontId="2"/>
  </si>
  <si>
    <t>地方交付税</t>
    <phoneticPr fontId="2"/>
  </si>
  <si>
    <t>交通安全対策特別交付金</t>
    <phoneticPr fontId="2"/>
  </si>
  <si>
    <t>分担金及び負担金</t>
    <phoneticPr fontId="2"/>
  </si>
  <si>
    <t>使用料及び手数料</t>
    <phoneticPr fontId="2"/>
  </si>
  <si>
    <t>国庫支出金</t>
    <phoneticPr fontId="2"/>
  </si>
  <si>
    <t>府支出金</t>
    <phoneticPr fontId="2"/>
  </si>
  <si>
    <t>財産収入</t>
    <phoneticPr fontId="2"/>
  </si>
  <si>
    <t>繰入金</t>
    <phoneticPr fontId="2"/>
  </si>
  <si>
    <t>繰越金</t>
    <phoneticPr fontId="2"/>
  </si>
  <si>
    <t>諸収入</t>
    <phoneticPr fontId="2"/>
  </si>
  <si>
    <t>市債</t>
    <phoneticPr fontId="2"/>
  </si>
  <si>
    <t>予　算　額</t>
    <phoneticPr fontId="2"/>
  </si>
  <si>
    <t xml:space="preserve">市民税 </t>
    <phoneticPr fontId="2"/>
  </si>
  <si>
    <t xml:space="preserve">特別土地保有税 </t>
    <phoneticPr fontId="2"/>
  </si>
  <si>
    <t>配当割交付金</t>
    <rPh sb="0" eb="2">
      <t>ハイトウ</t>
    </rPh>
    <rPh sb="2" eb="3">
      <t>ワリ</t>
    </rPh>
    <rPh sb="3" eb="6">
      <t>コウフキン</t>
    </rPh>
    <phoneticPr fontId="2"/>
  </si>
  <si>
    <t>株式等譲渡所得割交付金</t>
    <rPh sb="0" eb="2">
      <t>カブシキ</t>
    </rPh>
    <rPh sb="2" eb="3">
      <t>トウ</t>
    </rPh>
    <rPh sb="3" eb="5">
      <t>ジョウト</t>
    </rPh>
    <rPh sb="5" eb="7">
      <t>ショトク</t>
    </rPh>
    <rPh sb="7" eb="8">
      <t>ワリ</t>
    </rPh>
    <rPh sb="8" eb="11">
      <t>コウフキン</t>
    </rPh>
    <phoneticPr fontId="2"/>
  </si>
  <si>
    <t>款　　　別</t>
    <phoneticPr fontId="2"/>
  </si>
  <si>
    <t>寄附金</t>
    <rPh sb="0" eb="2">
      <t>キフ</t>
    </rPh>
    <phoneticPr fontId="2"/>
  </si>
  <si>
    <t>市たばこ税</t>
    <rPh sb="0" eb="1">
      <t>シ</t>
    </rPh>
    <phoneticPr fontId="2"/>
  </si>
  <si>
    <t xml:space="preserve">入湯税 </t>
    <rPh sb="0" eb="1">
      <t>ニュウ</t>
    </rPh>
    <rPh sb="1" eb="2">
      <t>ユ</t>
    </rPh>
    <phoneticPr fontId="2"/>
  </si>
  <si>
    <t>都市計画税</t>
    <rPh sb="0" eb="1">
      <t>ト</t>
    </rPh>
    <rPh sb="1" eb="2">
      <t>シ</t>
    </rPh>
    <rPh sb="2" eb="4">
      <t>ケイカク</t>
    </rPh>
    <phoneticPr fontId="2"/>
  </si>
  <si>
    <t>（単位：千円、％）</t>
    <rPh sb="1" eb="3">
      <t>タンイ</t>
    </rPh>
    <rPh sb="4" eb="6">
      <t>センエン</t>
    </rPh>
    <phoneticPr fontId="2"/>
  </si>
  <si>
    <t>款 別</t>
    <phoneticPr fontId="2"/>
  </si>
  <si>
    <t>決　算　額</t>
    <phoneticPr fontId="2"/>
  </si>
  <si>
    <t>構成比</t>
    <phoneticPr fontId="2"/>
  </si>
  <si>
    <t>市税</t>
    <phoneticPr fontId="2"/>
  </si>
  <si>
    <t>府支出金</t>
    <phoneticPr fontId="2"/>
  </si>
  <si>
    <t>地方交付税</t>
    <phoneticPr fontId="2"/>
  </si>
  <si>
    <t>国庫支出金</t>
    <phoneticPr fontId="2"/>
  </si>
  <si>
    <t>款　別</t>
    <phoneticPr fontId="2"/>
  </si>
  <si>
    <t>構成比</t>
    <phoneticPr fontId="2"/>
  </si>
  <si>
    <t>繰上充用金</t>
    <rPh sb="0" eb="2">
      <t>クリア</t>
    </rPh>
    <rPh sb="2" eb="4">
      <t>ジュウヨウ</t>
    </rPh>
    <rPh sb="4" eb="5">
      <t>キン</t>
    </rPh>
    <phoneticPr fontId="2"/>
  </si>
  <si>
    <t>議会費</t>
  </si>
  <si>
    <t>総務費</t>
  </si>
  <si>
    <t>民生費</t>
  </si>
  <si>
    <t>衛生費</t>
  </si>
  <si>
    <t>産業経済費</t>
  </si>
  <si>
    <t>土木費</t>
  </si>
  <si>
    <t>消防費</t>
  </si>
  <si>
    <t>教育費</t>
  </si>
  <si>
    <t>公債費</t>
  </si>
  <si>
    <t>諸支出金</t>
  </si>
  <si>
    <t>（注）円グラフの項目等の数値は、直接入力する（％は自動的に表示される）</t>
    <rPh sb="1" eb="2">
      <t>チュウ</t>
    </rPh>
    <rPh sb="3" eb="4">
      <t>エン</t>
    </rPh>
    <rPh sb="8" eb="10">
      <t>コウモク</t>
    </rPh>
    <rPh sb="10" eb="11">
      <t>トウ</t>
    </rPh>
    <rPh sb="12" eb="14">
      <t>スウチ</t>
    </rPh>
    <rPh sb="16" eb="18">
      <t>チョクセツ</t>
    </rPh>
    <rPh sb="18" eb="20">
      <t>ニュウリョク</t>
    </rPh>
    <rPh sb="25" eb="28">
      <t>ジドウテキ</t>
    </rPh>
    <rPh sb="29" eb="31">
      <t>ヒョウジ</t>
    </rPh>
    <phoneticPr fontId="2"/>
  </si>
  <si>
    <t>（注）円グラフの項目等の数値・％は直接入力する</t>
    <rPh sb="1" eb="2">
      <t>チュウ</t>
    </rPh>
    <rPh sb="3" eb="4">
      <t>エン</t>
    </rPh>
    <rPh sb="8" eb="10">
      <t>コウモク</t>
    </rPh>
    <rPh sb="10" eb="11">
      <t>トウ</t>
    </rPh>
    <rPh sb="12" eb="14">
      <t>スウチ</t>
    </rPh>
    <rPh sb="17" eb="19">
      <t>チョクセツ</t>
    </rPh>
    <rPh sb="19" eb="21">
      <t>ニュウリョク</t>
    </rPh>
    <phoneticPr fontId="2"/>
  </si>
  <si>
    <t>☆記入方法</t>
    <rPh sb="1" eb="3">
      <t>キニュウ</t>
    </rPh>
    <rPh sb="3" eb="5">
      <t>ホウホウ</t>
    </rPh>
    <phoneticPr fontId="2"/>
  </si>
  <si>
    <t>構成比はデータの調整をする必要があるので注意する。</t>
    <rPh sb="0" eb="3">
      <t>コウセイヒ</t>
    </rPh>
    <rPh sb="8" eb="10">
      <t>チョウセイ</t>
    </rPh>
    <rPh sb="13" eb="15">
      <t>ヒツヨウ</t>
    </rPh>
    <rPh sb="20" eb="22">
      <t>チュウイ</t>
    </rPh>
    <phoneticPr fontId="2"/>
  </si>
  <si>
    <t>円グラフのデータ（歳入・歳出）の数値は値をひっぱってくるので、記入は不要だが、</t>
    <rPh sb="0" eb="1">
      <t>エン</t>
    </rPh>
    <rPh sb="9" eb="11">
      <t>サイニュウ</t>
    </rPh>
    <rPh sb="12" eb="14">
      <t>サイシュツ</t>
    </rPh>
    <rPh sb="16" eb="18">
      <t>スウチ</t>
    </rPh>
    <rPh sb="19" eb="20">
      <t>アタイ</t>
    </rPh>
    <rPh sb="31" eb="33">
      <t>キニュウ</t>
    </rPh>
    <rPh sb="34" eb="36">
      <t>フヨウ</t>
    </rPh>
    <phoneticPr fontId="2"/>
  </si>
  <si>
    <t>歳入のグラフは自動的に作成されるが、項目名・数値・％は直接入力すること。</t>
    <rPh sb="0" eb="2">
      <t>サイニュウ</t>
    </rPh>
    <rPh sb="7" eb="10">
      <t>ジドウテキ</t>
    </rPh>
    <rPh sb="11" eb="13">
      <t>サクセイ</t>
    </rPh>
    <rPh sb="18" eb="20">
      <t>コウモク</t>
    </rPh>
    <rPh sb="20" eb="21">
      <t>メイ</t>
    </rPh>
    <rPh sb="22" eb="24">
      <t>スウチ</t>
    </rPh>
    <rPh sb="27" eb="29">
      <t>チョクセツ</t>
    </rPh>
    <rPh sb="29" eb="31">
      <t>ニュウリョク</t>
    </rPh>
    <phoneticPr fontId="2"/>
  </si>
  <si>
    <t>歳出のグラフも自動的に作成されるが、数値・％は直接入力すること（項目名は自動的にでる）。</t>
    <rPh sb="0" eb="2">
      <t>サイシュツ</t>
    </rPh>
    <rPh sb="7" eb="10">
      <t>ジドウテキ</t>
    </rPh>
    <rPh sb="11" eb="13">
      <t>サクセイ</t>
    </rPh>
    <rPh sb="18" eb="20">
      <t>スウチ</t>
    </rPh>
    <rPh sb="23" eb="25">
      <t>チョクセツ</t>
    </rPh>
    <rPh sb="25" eb="27">
      <t>ニュウリョク</t>
    </rPh>
    <rPh sb="32" eb="34">
      <t>コウモク</t>
    </rPh>
    <rPh sb="34" eb="35">
      <t>メイ</t>
    </rPh>
    <rPh sb="36" eb="39">
      <t>ジドウテキ</t>
    </rPh>
    <phoneticPr fontId="2"/>
  </si>
  <si>
    <t>歳入円グラフ用データ（入力不要、構成比は調整が必要な場合があるので注意）</t>
    <rPh sb="0" eb="2">
      <t>サイニュウ</t>
    </rPh>
    <rPh sb="2" eb="3">
      <t>エン</t>
    </rPh>
    <rPh sb="6" eb="7">
      <t>ヨウ</t>
    </rPh>
    <rPh sb="11" eb="13">
      <t>ニュウリョク</t>
    </rPh>
    <rPh sb="13" eb="15">
      <t>フヨウ</t>
    </rPh>
    <rPh sb="16" eb="19">
      <t>コウセイヒ</t>
    </rPh>
    <rPh sb="20" eb="22">
      <t>チョウセイ</t>
    </rPh>
    <rPh sb="23" eb="25">
      <t>ヒツヨウ</t>
    </rPh>
    <rPh sb="26" eb="28">
      <t>バアイ</t>
    </rPh>
    <rPh sb="33" eb="35">
      <t>チュウイ</t>
    </rPh>
    <phoneticPr fontId="2"/>
  </si>
  <si>
    <t>歳出円グラフ用データ（入力不要、構成比は調整が必要な場合があるので注意）</t>
    <rPh sb="0" eb="2">
      <t>サイシュツ</t>
    </rPh>
    <rPh sb="2" eb="3">
      <t>エン</t>
    </rPh>
    <rPh sb="6" eb="7">
      <t>ヨウ</t>
    </rPh>
    <phoneticPr fontId="2"/>
  </si>
  <si>
    <t>前年度比</t>
    <rPh sb="0" eb="4">
      <t>ゼンネンドヒ</t>
    </rPh>
    <phoneticPr fontId="2"/>
  </si>
  <si>
    <t>決　算　額</t>
    <phoneticPr fontId="2"/>
  </si>
  <si>
    <t>予　算　額</t>
    <phoneticPr fontId="2"/>
  </si>
  <si>
    <t>１　一般会計予算額及び決算額</t>
    <rPh sb="8" eb="9">
      <t>ガク</t>
    </rPh>
    <phoneticPr fontId="2"/>
  </si>
  <si>
    <r>
      <t>Ⅱ</t>
    </r>
    <r>
      <rPr>
        <b/>
        <u/>
        <sz val="18"/>
        <rFont val="ＭＳ ゴシック"/>
        <family val="3"/>
        <charset val="128"/>
      </rPr>
      <t>　市の財政</t>
    </r>
    <rPh sb="2" eb="3">
      <t>シ</t>
    </rPh>
    <rPh sb="4" eb="6">
      <t>ザイセイ</t>
    </rPh>
    <phoneticPr fontId="6"/>
  </si>
  <si>
    <t>予　算　額</t>
  </si>
  <si>
    <t>決　算　額</t>
  </si>
  <si>
    <t>環境性能割交付金</t>
    <rPh sb="0" eb="2">
      <t>カンキョウ</t>
    </rPh>
    <rPh sb="2" eb="4">
      <t>セイノウ</t>
    </rPh>
    <rPh sb="4" eb="5">
      <t>ワ</t>
    </rPh>
    <phoneticPr fontId="2"/>
  </si>
  <si>
    <t>※【市税】データの調整のため（構成比の合計を100にするため)、</t>
    <rPh sb="2" eb="4">
      <t>シゼイ</t>
    </rPh>
    <rPh sb="9" eb="11">
      <t>チョウセイ</t>
    </rPh>
    <rPh sb="15" eb="17">
      <t>コウセイ</t>
    </rPh>
    <rPh sb="17" eb="18">
      <t>ヒ</t>
    </rPh>
    <rPh sb="19" eb="21">
      <t>ゴウケイ</t>
    </rPh>
    <phoneticPr fontId="2"/>
  </si>
  <si>
    <t>　式を削除して直接データを入力している</t>
    <phoneticPr fontId="18"/>
  </si>
  <si>
    <t>（１）　歳入</t>
    <rPh sb="4" eb="6">
      <t>サイニュウ</t>
    </rPh>
    <phoneticPr fontId="2"/>
  </si>
  <si>
    <t>（２）　歳出</t>
    <rPh sb="4" eb="6">
      <t>サイシュツ</t>
    </rPh>
    <phoneticPr fontId="2"/>
  </si>
  <si>
    <t>法人事業税交付金</t>
    <rPh sb="0" eb="5">
      <t>ホウジンジギョウゼイ</t>
    </rPh>
    <phoneticPr fontId="2"/>
  </si>
  <si>
    <t>構成比</t>
  </si>
  <si>
    <t>種類</t>
    <rPh sb="0" eb="2">
      <t>シュルイ</t>
    </rPh>
    <phoneticPr fontId="18"/>
  </si>
  <si>
    <t>利子割交付金</t>
  </si>
  <si>
    <t>地方消費税交付金</t>
  </si>
  <si>
    <t>地方特例交付金</t>
  </si>
  <si>
    <t>交通安全対策特別交付金</t>
  </si>
  <si>
    <t>市債</t>
  </si>
  <si>
    <t>計</t>
    <rPh sb="0" eb="1">
      <t>ケイ</t>
    </rPh>
    <phoneticPr fontId="18"/>
  </si>
  <si>
    <t>地方譲与税</t>
    <phoneticPr fontId="18"/>
  </si>
  <si>
    <t>歳入（地方譲与税等）内訳</t>
    <rPh sb="0" eb="2">
      <t>サイニュウ</t>
    </rPh>
    <rPh sb="3" eb="5">
      <t>チホウ</t>
    </rPh>
    <rPh sb="5" eb="7">
      <t>ジョウヨ</t>
    </rPh>
    <rPh sb="7" eb="8">
      <t>ゼイ</t>
    </rPh>
    <rPh sb="8" eb="9">
      <t>トウ</t>
    </rPh>
    <rPh sb="10" eb="12">
      <t>ウチワケ</t>
    </rPh>
    <phoneticPr fontId="18"/>
  </si>
  <si>
    <t>全合計</t>
    <rPh sb="0" eb="3">
      <t>ゼンゴウケイ</t>
    </rPh>
    <phoneticPr fontId="18"/>
  </si>
  <si>
    <t>合計確認用</t>
    <rPh sb="0" eb="5">
      <t>ゴウケイカクニンヨウ</t>
    </rPh>
    <phoneticPr fontId="18"/>
  </si>
  <si>
    <t>令和５年度</t>
    <rPh sb="0" eb="1">
      <t>レイ</t>
    </rPh>
    <rPh sb="1" eb="2">
      <t>ワ</t>
    </rPh>
    <rPh sb="3" eb="5">
      <t>ネンド</t>
    </rPh>
    <phoneticPr fontId="2"/>
  </si>
  <si>
    <t>令和６年度</t>
    <rPh sb="0" eb="1">
      <t>レイ</t>
    </rPh>
    <rPh sb="1" eb="2">
      <t>ワ</t>
    </rPh>
    <rPh sb="3" eb="5">
      <t>ネンド</t>
    </rPh>
    <phoneticPr fontId="2"/>
  </si>
  <si>
    <t>←構成比を主要な施策の成果に合わせるため調整（+0.1）</t>
    <phoneticPr fontId="18"/>
  </si>
  <si>
    <t>歳入（分担金等）内訳</t>
    <rPh sb="0" eb="2">
      <t>サイニュウ</t>
    </rPh>
    <rPh sb="3" eb="6">
      <t>ブンタンキン</t>
    </rPh>
    <rPh sb="6" eb="7">
      <t>ナド</t>
    </rPh>
    <rPh sb="8" eb="10">
      <t>ウチワケ</t>
    </rPh>
    <phoneticPr fontId="18"/>
  </si>
  <si>
    <t>財産収入</t>
  </si>
  <si>
    <t>繰入金</t>
  </si>
  <si>
    <t>繰越金</t>
    <rPh sb="0" eb="3">
      <t>クリコシキン</t>
    </rPh>
    <phoneticPr fontId="2"/>
  </si>
  <si>
    <t>分担金及び負担金</t>
    <phoneticPr fontId="18"/>
  </si>
  <si>
    <t>使用料及び手数料</t>
    <phoneticPr fontId="18"/>
  </si>
  <si>
    <t>決算額</t>
    <rPh sb="0" eb="3">
      <t>ケッサンガク</t>
    </rPh>
    <phoneticPr fontId="18"/>
  </si>
  <si>
    <t>構成比</t>
    <rPh sb="0" eb="3">
      <t>コウセイヒ</t>
    </rPh>
    <phoneticPr fontId="18"/>
  </si>
  <si>
    <t>歳入円グラフ用（財産収入、寄附金、繰入金、繰越金）</t>
    <rPh sb="1" eb="2">
      <t>ニュウ</t>
    </rPh>
    <phoneticPr fontId="18"/>
  </si>
  <si>
    <t>※データの調整が必要な場合（構成比の合計を100にするため）</t>
    <rPh sb="5" eb="7">
      <t>チョウセイ</t>
    </rPh>
    <rPh sb="8" eb="10">
      <t>ヒツヨウ</t>
    </rPh>
    <rPh sb="11" eb="13">
      <t>バアイ</t>
    </rPh>
    <rPh sb="14" eb="16">
      <t>コウセイ</t>
    </rPh>
    <rPh sb="16" eb="17">
      <t>ヒ</t>
    </rPh>
    <rPh sb="18" eb="20">
      <t>ゴウケイ</t>
    </rPh>
    <phoneticPr fontId="2"/>
  </si>
  <si>
    <t>　数式に＋0.1するなどして調整する</t>
    <rPh sb="1" eb="3">
      <t>スウシキ</t>
    </rPh>
    <rPh sb="14" eb="16">
      <t>チョウセイ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</si>
</sst>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#,##0_);[Red]\(#,##0\)"/>
    <numFmt numFmtId="177" formatCode="#,##0.0_ "/>
    <numFmt numFmtId="178" formatCode="#,##0.0_);[Red]\(#,##0.0\)"/>
    <numFmt numFmtId="179" formatCode="#,##0.0;&quot;△ &quot;#,##0.0"/>
    <numFmt numFmtId="180" formatCode="#,##0;&quot;△ &quot;#,##0"/>
    <numFmt numFmtId="181" formatCode="0.0;&quot;△ &quot;0.0"/>
    <numFmt numFmtId="182" formatCode="0.0_ "/>
    <numFmt numFmtId="183" formatCode="0.00_ "/>
    <numFmt numFmtId="184" formatCode="0.000_ "/>
    <numFmt numFmtId="185" formatCode="#,##0_ "/>
  </numFmts>
  <fonts count="22" x14ac:knownFonts="1">
    <font>
      <sz val="11"/>
      <name val="ＭＳ ゴシック"/>
      <family val="3"/>
      <charset val="128"/>
    </font>
    <font>
      <sz val="10.5"/>
      <name val="ＭＳ 明朝"/>
      <family val="1"/>
      <charset val="128"/>
    </font>
    <font>
      <sz val="6"/>
      <name val="ＭＳ 明朝"/>
      <family val="1"/>
      <charset val="128"/>
    </font>
    <font>
      <sz val="10.5"/>
      <name val="ＭＳ ゴシック"/>
      <family val="3"/>
      <charset val="128"/>
    </font>
    <font>
      <sz val="10.5"/>
      <color indexed="8"/>
      <name val="ＭＳ ゴシック"/>
      <family val="3"/>
      <charset val="128"/>
    </font>
    <font>
      <b/>
      <sz val="14"/>
      <color indexed="8"/>
      <name val="ＭＳ ゴシック"/>
      <family val="3"/>
      <charset val="128"/>
    </font>
    <font>
      <sz val="6"/>
      <name val="ＭＳ Ｐ明朝"/>
      <family val="1"/>
      <charset val="128"/>
    </font>
    <font>
      <b/>
      <u/>
      <sz val="18"/>
      <name val="ＭＳ 明朝"/>
      <family val="1"/>
      <charset val="128"/>
    </font>
    <font>
      <b/>
      <u/>
      <sz val="18"/>
      <name val="ＭＳ ゴシック"/>
      <family val="3"/>
      <charset val="128"/>
    </font>
    <font>
      <sz val="6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10.5"/>
      <color indexed="10"/>
      <name val="ＭＳ ゴシック"/>
      <family val="3"/>
      <charset val="128"/>
    </font>
    <font>
      <sz val="10.5"/>
      <color indexed="12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b/>
      <sz val="11"/>
      <color indexed="10"/>
      <name val="ＭＳ ゴシック"/>
      <family val="3"/>
      <charset val="128"/>
    </font>
    <font>
      <sz val="13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name val="ＭＳ 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0"/>
      <name val="ＭＳ ゴシック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7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38" fontId="19" fillId="0" borderId="0" applyFont="0" applyFill="0" applyBorder="0" applyAlignment="0" applyProtection="0">
      <alignment vertical="center"/>
    </xf>
  </cellStyleXfs>
  <cellXfs count="231">
    <xf numFmtId="0" fontId="0" fillId="0" borderId="0" xfId="0"/>
    <xf numFmtId="0" fontId="3" fillId="0" borderId="0" xfId="1" applyFont="1"/>
    <xf numFmtId="0" fontId="4" fillId="0" borderId="0" xfId="1" applyFont="1" applyFill="1" applyBorder="1" applyAlignment="1" applyProtection="1"/>
    <xf numFmtId="0" fontId="4" fillId="0" borderId="1" xfId="1" applyFont="1" applyFill="1" applyBorder="1" applyAlignment="1" applyProtection="1">
      <alignment horizontal="center" vertical="center"/>
    </xf>
    <xf numFmtId="0" fontId="4" fillId="0" borderId="2" xfId="1" applyFont="1" applyFill="1" applyBorder="1" applyAlignment="1" applyProtection="1">
      <alignment horizontal="center" vertical="center"/>
    </xf>
    <xf numFmtId="0" fontId="4" fillId="0" borderId="3" xfId="1" applyFont="1" applyFill="1" applyBorder="1" applyAlignment="1" applyProtection="1">
      <alignment horizontal="center" vertical="center"/>
    </xf>
    <xf numFmtId="0" fontId="4" fillId="0" borderId="1" xfId="1" applyFont="1" applyFill="1" applyBorder="1" applyAlignment="1" applyProtection="1">
      <alignment horizontal="distributed" vertical="center"/>
    </xf>
    <xf numFmtId="176" fontId="4" fillId="0" borderId="5" xfId="1" quotePrefix="1" applyNumberFormat="1" applyFont="1" applyFill="1" applyBorder="1" applyAlignment="1" applyProtection="1"/>
    <xf numFmtId="177" fontId="4" fillId="0" borderId="6" xfId="1" quotePrefix="1" applyNumberFormat="1" applyFont="1" applyFill="1" applyBorder="1" applyAlignment="1" applyProtection="1"/>
    <xf numFmtId="0" fontId="4" fillId="0" borderId="0" xfId="1" applyFont="1" applyFill="1" applyBorder="1" applyAlignment="1" applyProtection="1">
      <alignment horizontal="center" vertical="center"/>
    </xf>
    <xf numFmtId="177" fontId="4" fillId="0" borderId="0" xfId="1" quotePrefix="1" applyNumberFormat="1" applyFont="1" applyFill="1" applyBorder="1" applyAlignment="1" applyProtection="1"/>
    <xf numFmtId="176" fontId="3" fillId="0" borderId="5" xfId="1" applyNumberFormat="1" applyFont="1" applyBorder="1"/>
    <xf numFmtId="178" fontId="3" fillId="0" borderId="10" xfId="1" applyNumberFormat="1" applyFont="1" applyBorder="1"/>
    <xf numFmtId="0" fontId="3" fillId="0" borderId="0" xfId="2" applyFont="1"/>
    <xf numFmtId="0" fontId="4" fillId="0" borderId="0" xfId="2" applyFont="1" applyFill="1" applyBorder="1" applyAlignment="1" applyProtection="1"/>
    <xf numFmtId="0" fontId="5" fillId="0" borderId="0" xfId="2" applyFont="1" applyFill="1" applyBorder="1" applyAlignment="1" applyProtection="1"/>
    <xf numFmtId="0" fontId="7" fillId="0" borderId="0" xfId="3" applyFont="1"/>
    <xf numFmtId="177" fontId="10" fillId="0" borderId="0" xfId="1" quotePrefix="1" applyNumberFormat="1" applyFont="1" applyFill="1" applyBorder="1" applyAlignment="1" applyProtection="1"/>
    <xf numFmtId="177" fontId="10" fillId="0" borderId="0" xfId="1" quotePrefix="1" applyNumberFormat="1" applyFont="1" applyFill="1" applyBorder="1" applyAlignment="1" applyProtection="1">
      <alignment vertical="center"/>
    </xf>
    <xf numFmtId="0" fontId="4" fillId="0" borderId="0" xfId="1" quotePrefix="1" applyFont="1" applyFill="1" applyBorder="1" applyAlignment="1" applyProtection="1">
      <alignment vertical="center"/>
    </xf>
    <xf numFmtId="177" fontId="4" fillId="0" borderId="0" xfId="1" quotePrefix="1" applyNumberFormat="1" applyFont="1" applyFill="1" applyBorder="1" applyAlignment="1" applyProtection="1">
      <alignment vertical="center"/>
    </xf>
    <xf numFmtId="177" fontId="9" fillId="0" borderId="0" xfId="1" applyNumberFormat="1" applyFont="1" applyFill="1" applyBorder="1" applyAlignment="1" applyProtection="1"/>
    <xf numFmtId="0" fontId="4" fillId="0" borderId="5" xfId="1" quotePrefix="1" applyFont="1" applyFill="1" applyBorder="1" applyAlignment="1" applyProtection="1">
      <alignment vertical="center"/>
    </xf>
    <xf numFmtId="0" fontId="4" fillId="0" borderId="6" xfId="1" applyFont="1" applyFill="1" applyBorder="1" applyAlignment="1" applyProtection="1">
      <alignment horizontal="center" vertical="center"/>
    </xf>
    <xf numFmtId="0" fontId="11" fillId="0" borderId="0" xfId="2" applyFont="1"/>
    <xf numFmtId="176" fontId="4" fillId="0" borderId="0" xfId="2" applyNumberFormat="1" applyFont="1" applyFill="1" applyBorder="1" applyAlignment="1" applyProtection="1"/>
    <xf numFmtId="0" fontId="12" fillId="0" borderId="0" xfId="1" applyFont="1" applyFill="1" applyBorder="1" applyAlignment="1" applyProtection="1"/>
    <xf numFmtId="0" fontId="13" fillId="0" borderId="0" xfId="1" applyFont="1" applyFill="1" applyBorder="1" applyAlignment="1" applyProtection="1"/>
    <xf numFmtId="176" fontId="3" fillId="0" borderId="0" xfId="2" applyNumberFormat="1" applyFont="1"/>
    <xf numFmtId="0" fontId="14" fillId="0" borderId="0" xfId="2" applyFont="1"/>
    <xf numFmtId="0" fontId="14" fillId="0" borderId="0" xfId="1" applyFont="1"/>
    <xf numFmtId="0" fontId="14" fillId="0" borderId="0" xfId="2" applyFont="1" applyFill="1" applyBorder="1" applyAlignment="1" applyProtection="1"/>
    <xf numFmtId="181" fontId="4" fillId="0" borderId="0" xfId="2" applyNumberFormat="1" applyFont="1" applyFill="1" applyBorder="1" applyAlignment="1" applyProtection="1"/>
    <xf numFmtId="0" fontId="15" fillId="0" borderId="28" xfId="2" applyFont="1" applyFill="1" applyBorder="1" applyAlignment="1" applyProtection="1">
      <alignment horizontal="center" vertical="center"/>
    </xf>
    <xf numFmtId="0" fontId="15" fillId="0" borderId="29" xfId="2" applyFont="1" applyFill="1" applyBorder="1" applyAlignment="1" applyProtection="1">
      <alignment horizontal="center" vertical="center"/>
    </xf>
    <xf numFmtId="0" fontId="15" fillId="0" borderId="20" xfId="2" applyFont="1" applyFill="1" applyBorder="1" applyAlignment="1" applyProtection="1">
      <alignment horizontal="center" vertical="center"/>
    </xf>
    <xf numFmtId="0" fontId="11" fillId="0" borderId="0" xfId="2" applyFont="1" applyAlignment="1">
      <alignment horizontal="left"/>
    </xf>
    <xf numFmtId="0" fontId="16" fillId="0" borderId="0" xfId="0" applyFont="1"/>
    <xf numFmtId="0" fontId="17" fillId="0" borderId="0" xfId="2" applyFont="1" applyAlignment="1">
      <alignment horizontal="left"/>
    </xf>
    <xf numFmtId="0" fontId="17" fillId="0" borderId="0" xfId="2" applyFont="1"/>
    <xf numFmtId="0" fontId="3" fillId="0" borderId="61" xfId="2" applyFont="1" applyBorder="1"/>
    <xf numFmtId="0" fontId="4" fillId="0" borderId="13" xfId="2" quotePrefix="1" applyFont="1" applyFill="1" applyBorder="1" applyAlignment="1" applyProtection="1">
      <alignment horizontal="distributed" vertical="center"/>
    </xf>
    <xf numFmtId="0" fontId="4" fillId="0" borderId="13" xfId="2" applyFont="1" applyFill="1" applyBorder="1" applyAlignment="1" applyProtection="1">
      <alignment horizontal="right" vertical="center"/>
    </xf>
    <xf numFmtId="0" fontId="3" fillId="0" borderId="13" xfId="2" applyFont="1" applyBorder="1"/>
    <xf numFmtId="0" fontId="4" fillId="0" borderId="27" xfId="2" applyFont="1" applyFill="1" applyBorder="1" applyAlignment="1" applyProtection="1">
      <alignment horizontal="distributed" vertical="center"/>
    </xf>
    <xf numFmtId="0" fontId="4" fillId="0" borderId="56" xfId="2" quotePrefix="1" applyFont="1" applyFill="1" applyBorder="1" applyAlignment="1" applyProtection="1">
      <alignment horizontal="distributed" vertical="center"/>
    </xf>
    <xf numFmtId="180" fontId="4" fillId="0" borderId="30" xfId="2" quotePrefix="1" applyNumberFormat="1" applyFont="1" applyFill="1" applyBorder="1" applyAlignment="1" applyProtection="1"/>
    <xf numFmtId="179" fontId="4" fillId="0" borderId="18" xfId="2" quotePrefix="1" applyNumberFormat="1" applyFont="1" applyFill="1" applyBorder="1" applyAlignment="1" applyProtection="1"/>
    <xf numFmtId="180" fontId="4" fillId="0" borderId="34" xfId="2" quotePrefix="1" applyNumberFormat="1" applyFont="1" applyFill="1" applyBorder="1" applyAlignment="1" applyProtection="1"/>
    <xf numFmtId="179" fontId="4" fillId="0" borderId="34" xfId="2" quotePrefix="1" applyNumberFormat="1" applyFont="1" applyFill="1" applyBorder="1" applyAlignment="1" applyProtection="1"/>
    <xf numFmtId="180" fontId="4" fillId="0" borderId="31" xfId="2" quotePrefix="1" applyNumberFormat="1" applyFont="1" applyFill="1" applyBorder="1" applyAlignment="1" applyProtection="1"/>
    <xf numFmtId="180" fontId="4" fillId="0" borderId="33" xfId="2" quotePrefix="1" applyNumberFormat="1" applyFont="1" applyFill="1" applyBorder="1" applyAlignment="1" applyProtection="1"/>
    <xf numFmtId="179" fontId="4" fillId="0" borderId="33" xfId="2" quotePrefix="1" applyNumberFormat="1" applyFont="1" applyFill="1" applyBorder="1" applyAlignment="1" applyProtection="1"/>
    <xf numFmtId="179" fontId="4" fillId="0" borderId="35" xfId="2" quotePrefix="1" applyNumberFormat="1" applyFont="1" applyFill="1" applyBorder="1" applyAlignment="1" applyProtection="1"/>
    <xf numFmtId="180" fontId="4" fillId="0" borderId="52" xfId="2" quotePrefix="1" applyNumberFormat="1" applyFont="1" applyFill="1" applyBorder="1" applyAlignment="1" applyProtection="1"/>
    <xf numFmtId="179" fontId="4" fillId="0" borderId="54" xfId="2" quotePrefix="1" applyNumberFormat="1" applyFont="1" applyFill="1" applyBorder="1" applyAlignment="1" applyProtection="1"/>
    <xf numFmtId="180" fontId="4" fillId="0" borderId="55" xfId="2" quotePrefix="1" applyNumberFormat="1" applyFont="1" applyFill="1" applyBorder="1" applyAlignment="1" applyProtection="1"/>
    <xf numFmtId="179" fontId="4" fillId="0" borderId="55" xfId="2" quotePrefix="1" applyNumberFormat="1" applyFont="1" applyFill="1" applyBorder="1" applyAlignment="1" applyProtection="1"/>
    <xf numFmtId="180" fontId="4" fillId="0" borderId="56" xfId="2" quotePrefix="1" applyNumberFormat="1" applyFont="1" applyFill="1" applyBorder="1" applyAlignment="1" applyProtection="1"/>
    <xf numFmtId="179" fontId="4" fillId="0" borderId="58" xfId="2" quotePrefix="1" applyNumberFormat="1" applyFont="1" applyFill="1" applyBorder="1" applyAlignment="1" applyProtection="1"/>
    <xf numFmtId="180" fontId="4" fillId="0" borderId="59" xfId="2" quotePrefix="1" applyNumberFormat="1" applyFont="1" applyFill="1" applyBorder="1" applyAlignment="1" applyProtection="1"/>
    <xf numFmtId="179" fontId="4" fillId="0" borderId="59" xfId="2" quotePrefix="1" applyNumberFormat="1" applyFont="1" applyFill="1" applyBorder="1" applyAlignment="1" applyProtection="1">
      <alignment horizontal="right"/>
    </xf>
    <xf numFmtId="180" fontId="4" fillId="0" borderId="28" xfId="2" quotePrefix="1" applyNumberFormat="1" applyFont="1" applyFill="1" applyBorder="1" applyAlignment="1" applyProtection="1">
      <alignment vertical="center"/>
    </xf>
    <xf numFmtId="179" fontId="4" fillId="0" borderId="29" xfId="2" quotePrefix="1" applyNumberFormat="1" applyFont="1" applyFill="1" applyBorder="1" applyAlignment="1" applyProtection="1">
      <alignment vertical="center"/>
    </xf>
    <xf numFmtId="180" fontId="4" fillId="0" borderId="20" xfId="2" quotePrefix="1" applyNumberFormat="1" applyFont="1" applyFill="1" applyBorder="1" applyAlignment="1" applyProtection="1">
      <alignment vertical="center"/>
    </xf>
    <xf numFmtId="179" fontId="4" fillId="0" borderId="20" xfId="2" quotePrefix="1" applyNumberFormat="1" applyFont="1" applyFill="1" applyBorder="1" applyAlignment="1" applyProtection="1">
      <alignment vertical="center"/>
    </xf>
    <xf numFmtId="0" fontId="3" fillId="0" borderId="0" xfId="2" applyFont="1" applyFill="1" applyBorder="1" applyAlignment="1" applyProtection="1"/>
    <xf numFmtId="180" fontId="4" fillId="0" borderId="31" xfId="2" quotePrefix="1" applyNumberFormat="1" applyFont="1" applyFill="1" applyBorder="1" applyAlignment="1" applyProtection="1">
      <alignment horizontal="right"/>
    </xf>
    <xf numFmtId="179" fontId="4" fillId="0" borderId="35" xfId="2" quotePrefix="1" applyNumberFormat="1" applyFont="1" applyFill="1" applyBorder="1" applyAlignment="1" applyProtection="1">
      <alignment horizontal="right"/>
    </xf>
    <xf numFmtId="180" fontId="4" fillId="0" borderId="33" xfId="2" quotePrefix="1" applyNumberFormat="1" applyFont="1" applyFill="1" applyBorder="1" applyAlignment="1" applyProtection="1">
      <alignment horizontal="right"/>
    </xf>
    <xf numFmtId="179" fontId="4" fillId="0" borderId="33" xfId="2" quotePrefix="1" applyNumberFormat="1" applyFont="1" applyFill="1" applyBorder="1" applyAlignment="1" applyProtection="1">
      <alignment horizontal="right"/>
    </xf>
    <xf numFmtId="38" fontId="3" fillId="0" borderId="0" xfId="4" applyFont="1" applyAlignment="1"/>
    <xf numFmtId="0" fontId="0" fillId="0" borderId="0" xfId="0" applyFont="1"/>
    <xf numFmtId="182" fontId="0" fillId="0" borderId="0" xfId="0" applyNumberFormat="1"/>
    <xf numFmtId="183" fontId="0" fillId="0" borderId="0" xfId="0" applyNumberFormat="1"/>
    <xf numFmtId="0" fontId="0" fillId="9" borderId="0" xfId="0" applyFill="1"/>
    <xf numFmtId="184" fontId="0" fillId="0" borderId="0" xfId="0" applyNumberFormat="1"/>
    <xf numFmtId="0" fontId="21" fillId="0" borderId="0" xfId="0" applyFont="1"/>
    <xf numFmtId="0" fontId="3" fillId="0" borderId="0" xfId="2" applyFont="1" applyFill="1"/>
    <xf numFmtId="0" fontId="3" fillId="0" borderId="0" xfId="1" applyFont="1" applyAlignment="1">
      <alignment horizontal="center"/>
    </xf>
    <xf numFmtId="176" fontId="3" fillId="0" borderId="47" xfId="4" applyNumberFormat="1" applyFont="1" applyBorder="1" applyAlignment="1"/>
    <xf numFmtId="177" fontId="4" fillId="0" borderId="48" xfId="1" quotePrefix="1" applyNumberFormat="1" applyFont="1" applyFill="1" applyBorder="1" applyAlignment="1" applyProtection="1"/>
    <xf numFmtId="0" fontId="3" fillId="0" borderId="9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3" fillId="0" borderId="10" xfId="1" applyFont="1" applyBorder="1" applyAlignment="1">
      <alignment horizontal="center"/>
    </xf>
    <xf numFmtId="185" fontId="3" fillId="0" borderId="11" xfId="1" applyNumberFormat="1" applyFont="1" applyBorder="1" applyAlignment="1"/>
    <xf numFmtId="176" fontId="3" fillId="0" borderId="5" xfId="1" applyNumberFormat="1" applyFont="1" applyBorder="1" applyAlignment="1"/>
    <xf numFmtId="0" fontId="3" fillId="0" borderId="63" xfId="1" applyFont="1" applyBorder="1" applyAlignment="1">
      <alignment horizontal="center" vertical="center" shrinkToFit="1"/>
    </xf>
    <xf numFmtId="0" fontId="3" fillId="0" borderId="62" xfId="1" applyFont="1" applyBorder="1" applyAlignment="1">
      <alignment horizontal="center" vertical="center" shrinkToFit="1"/>
    </xf>
    <xf numFmtId="0" fontId="3" fillId="0" borderId="64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11" fillId="0" borderId="0" xfId="2" applyFont="1" applyFill="1"/>
    <xf numFmtId="0" fontId="11" fillId="0" borderId="0" xfId="2" applyFont="1" applyFill="1" applyAlignment="1">
      <alignment horizontal="right"/>
    </xf>
    <xf numFmtId="0" fontId="3" fillId="0" borderId="0" xfId="2" applyFont="1" applyFill="1" applyAlignment="1">
      <alignment horizontal="right"/>
    </xf>
    <xf numFmtId="181" fontId="4" fillId="0" borderId="18" xfId="2" quotePrefix="1" applyNumberFormat="1" applyFont="1" applyFill="1" applyBorder="1" applyAlignment="1" applyProtection="1"/>
    <xf numFmtId="181" fontId="4" fillId="0" borderId="34" xfId="2" quotePrefix="1" applyNumberFormat="1" applyFont="1" applyFill="1" applyBorder="1" applyAlignment="1" applyProtection="1"/>
    <xf numFmtId="181" fontId="4" fillId="0" borderId="35" xfId="2" quotePrefix="1" applyNumberFormat="1" applyFont="1" applyFill="1" applyBorder="1" applyAlignment="1" applyProtection="1"/>
    <xf numFmtId="181" fontId="4" fillId="0" borderId="33" xfId="2" quotePrefix="1" applyNumberFormat="1" applyFont="1" applyFill="1" applyBorder="1" applyAlignment="1" applyProtection="1"/>
    <xf numFmtId="180" fontId="4" fillId="0" borderId="32" xfId="2" quotePrefix="1" applyNumberFormat="1" applyFont="1" applyFill="1" applyBorder="1" applyAlignment="1" applyProtection="1"/>
    <xf numFmtId="181" fontId="4" fillId="0" borderId="24" xfId="2" quotePrefix="1" applyNumberFormat="1" applyFont="1" applyFill="1" applyBorder="1" applyAlignment="1" applyProtection="1"/>
    <xf numFmtId="180" fontId="4" fillId="0" borderId="19" xfId="2" quotePrefix="1" applyNumberFormat="1" applyFont="1" applyFill="1" applyBorder="1" applyAlignment="1" applyProtection="1"/>
    <xf numFmtId="181" fontId="4" fillId="0" borderId="19" xfId="2" quotePrefix="1" applyNumberFormat="1" applyFont="1" applyFill="1" applyBorder="1" applyAlignment="1" applyProtection="1"/>
    <xf numFmtId="180" fontId="4" fillId="0" borderId="16" xfId="2" quotePrefix="1" applyNumberFormat="1" applyFont="1" applyFill="1" applyBorder="1" applyAlignment="1" applyProtection="1"/>
    <xf numFmtId="181" fontId="4" fillId="0" borderId="36" xfId="2" quotePrefix="1" applyNumberFormat="1" applyFont="1" applyFill="1" applyBorder="1" applyAlignment="1" applyProtection="1"/>
    <xf numFmtId="180" fontId="4" fillId="0" borderId="17" xfId="2" quotePrefix="1" applyNumberFormat="1" applyFont="1" applyFill="1" applyBorder="1" applyAlignment="1" applyProtection="1"/>
    <xf numFmtId="181" fontId="4" fillId="0" borderId="17" xfId="2" applyNumberFormat="1" applyFont="1" applyFill="1" applyBorder="1" applyAlignment="1" applyProtection="1"/>
    <xf numFmtId="180" fontId="4" fillId="0" borderId="16" xfId="2" quotePrefix="1" applyNumberFormat="1" applyFont="1" applyFill="1" applyBorder="1" applyAlignment="1" applyProtection="1">
      <alignment vertical="center"/>
    </xf>
    <xf numFmtId="181" fontId="4" fillId="0" borderId="36" xfId="2" quotePrefix="1" applyNumberFormat="1" applyFont="1" applyFill="1" applyBorder="1" applyAlignment="1" applyProtection="1">
      <alignment vertical="center"/>
    </xf>
    <xf numFmtId="180" fontId="4" fillId="0" borderId="17" xfId="2" quotePrefix="1" applyNumberFormat="1" applyFont="1" applyFill="1" applyBorder="1" applyAlignment="1" applyProtection="1">
      <alignment vertical="center"/>
    </xf>
    <xf numFmtId="181" fontId="4" fillId="0" borderId="17" xfId="2" quotePrefix="1" applyNumberFormat="1" applyFont="1" applyFill="1" applyBorder="1" applyAlignment="1" applyProtection="1">
      <alignment vertical="center"/>
    </xf>
    <xf numFmtId="176" fontId="3" fillId="9" borderId="10" xfId="1" applyNumberFormat="1" applyFont="1" applyFill="1" applyBorder="1" applyAlignment="1"/>
    <xf numFmtId="0" fontId="21" fillId="0" borderId="28" xfId="2" applyFont="1" applyFill="1" applyBorder="1" applyAlignment="1" applyProtection="1">
      <alignment horizontal="center" vertical="center"/>
    </xf>
    <xf numFmtId="0" fontId="21" fillId="0" borderId="29" xfId="2" applyFont="1" applyFill="1" applyBorder="1" applyAlignment="1" applyProtection="1">
      <alignment horizontal="center" vertical="center"/>
    </xf>
    <xf numFmtId="0" fontId="21" fillId="0" borderId="20" xfId="2" applyFont="1" applyFill="1" applyBorder="1" applyAlignment="1" applyProtection="1">
      <alignment horizontal="center" vertical="center"/>
    </xf>
    <xf numFmtId="0" fontId="21" fillId="0" borderId="23" xfId="2" applyFont="1" applyFill="1" applyBorder="1" applyAlignment="1" applyProtection="1">
      <alignment horizontal="center" vertical="center"/>
    </xf>
    <xf numFmtId="0" fontId="15" fillId="0" borderId="23" xfId="2" applyFont="1" applyFill="1" applyBorder="1" applyAlignment="1" applyProtection="1">
      <alignment horizontal="center" vertical="center"/>
    </xf>
    <xf numFmtId="177" fontId="3" fillId="0" borderId="0" xfId="1" applyNumberFormat="1" applyFont="1"/>
    <xf numFmtId="177" fontId="4" fillId="10" borderId="10" xfId="1" quotePrefix="1" applyNumberFormat="1" applyFont="1" applyFill="1" applyBorder="1" applyAlignment="1" applyProtection="1"/>
    <xf numFmtId="180" fontId="3" fillId="0" borderId="30" xfId="2" quotePrefix="1" applyNumberFormat="1" applyFont="1" applyFill="1" applyBorder="1" applyAlignment="1" applyProtection="1">
      <protection locked="0"/>
    </xf>
    <xf numFmtId="179" fontId="3" fillId="0" borderId="18" xfId="2" quotePrefix="1" applyNumberFormat="1" applyFont="1" applyFill="1" applyBorder="1" applyAlignment="1" applyProtection="1"/>
    <xf numFmtId="180" fontId="3" fillId="0" borderId="34" xfId="2" quotePrefix="1" applyNumberFormat="1" applyFont="1" applyFill="1" applyBorder="1" applyAlignment="1" applyProtection="1">
      <protection locked="0"/>
    </xf>
    <xf numFmtId="179" fontId="3" fillId="0" borderId="21" xfId="2" quotePrefix="1" applyNumberFormat="1" applyFont="1" applyFill="1" applyBorder="1" applyAlignment="1" applyProtection="1"/>
    <xf numFmtId="180" fontId="3" fillId="0" borderId="31" xfId="2" quotePrefix="1" applyNumberFormat="1" applyFont="1" applyFill="1" applyBorder="1" applyAlignment="1" applyProtection="1">
      <protection locked="0"/>
    </xf>
    <xf numFmtId="180" fontId="3" fillId="0" borderId="33" xfId="2" quotePrefix="1" applyNumberFormat="1" applyFont="1" applyFill="1" applyBorder="1" applyAlignment="1" applyProtection="1">
      <protection locked="0"/>
    </xf>
    <xf numFmtId="180" fontId="3" fillId="0" borderId="52" xfId="2" quotePrefix="1" applyNumberFormat="1" applyFont="1" applyFill="1" applyBorder="1" applyAlignment="1" applyProtection="1">
      <protection locked="0"/>
    </xf>
    <xf numFmtId="179" fontId="3" fillId="0" borderId="54" xfId="2" quotePrefix="1" applyNumberFormat="1" applyFont="1" applyFill="1" applyBorder="1" applyAlignment="1" applyProtection="1"/>
    <xf numFmtId="180" fontId="3" fillId="0" borderId="55" xfId="2" quotePrefix="1" applyNumberFormat="1" applyFont="1" applyFill="1" applyBorder="1" applyAlignment="1" applyProtection="1">
      <protection locked="0"/>
    </xf>
    <xf numFmtId="179" fontId="3" fillId="0" borderId="26" xfId="2" quotePrefix="1" applyNumberFormat="1" applyFont="1" applyFill="1" applyBorder="1" applyAlignment="1" applyProtection="1"/>
    <xf numFmtId="179" fontId="3" fillId="0" borderId="33" xfId="2" quotePrefix="1" applyNumberFormat="1" applyFont="1" applyFill="1" applyBorder="1" applyAlignment="1" applyProtection="1"/>
    <xf numFmtId="179" fontId="3" fillId="0" borderId="27" xfId="2" quotePrefix="1" applyNumberFormat="1" applyFont="1" applyFill="1" applyBorder="1" applyAlignment="1" applyProtection="1"/>
    <xf numFmtId="180" fontId="3" fillId="0" borderId="56" xfId="2" quotePrefix="1" applyNumberFormat="1" applyFont="1" applyFill="1" applyBorder="1" applyAlignment="1" applyProtection="1">
      <protection locked="0"/>
    </xf>
    <xf numFmtId="179" fontId="3" fillId="0" borderId="58" xfId="2" quotePrefix="1" applyNumberFormat="1" applyFont="1" applyFill="1" applyBorder="1" applyAlignment="1" applyProtection="1"/>
    <xf numFmtId="180" fontId="3" fillId="0" borderId="59" xfId="2" quotePrefix="1" applyNumberFormat="1" applyFont="1" applyFill="1" applyBorder="1" applyAlignment="1" applyProtection="1">
      <protection locked="0"/>
    </xf>
    <xf numFmtId="179" fontId="3" fillId="0" borderId="60" xfId="2" quotePrefix="1" applyNumberFormat="1" applyFont="1" applyFill="1" applyBorder="1" applyAlignment="1" applyProtection="1"/>
    <xf numFmtId="180" fontId="3" fillId="0" borderId="28" xfId="2" quotePrefix="1" applyNumberFormat="1" applyFont="1" applyFill="1" applyBorder="1" applyAlignment="1" applyProtection="1">
      <alignment vertical="center"/>
    </xf>
    <xf numFmtId="179" fontId="3" fillId="0" borderId="20" xfId="2" quotePrefix="1" applyNumberFormat="1" applyFont="1" applyFill="1" applyBorder="1" applyAlignment="1" applyProtection="1">
      <alignment vertical="center"/>
    </xf>
    <xf numFmtId="180" fontId="3" fillId="0" borderId="20" xfId="2" quotePrefix="1" applyNumberFormat="1" applyFont="1" applyFill="1" applyBorder="1" applyAlignment="1" applyProtection="1">
      <alignment vertical="center"/>
    </xf>
    <xf numFmtId="179" fontId="3" fillId="0" borderId="23" xfId="2" quotePrefix="1" applyNumberFormat="1" applyFont="1" applyFill="1" applyBorder="1" applyAlignment="1" applyProtection="1">
      <alignment vertical="center"/>
    </xf>
    <xf numFmtId="181" fontId="3" fillId="0" borderId="18" xfId="2" quotePrefix="1" applyNumberFormat="1" applyFont="1" applyFill="1" applyBorder="1" applyAlignment="1" applyProtection="1"/>
    <xf numFmtId="180" fontId="3" fillId="0" borderId="34" xfId="2" quotePrefix="1" applyNumberFormat="1" applyFont="1" applyFill="1" applyBorder="1" applyAlignment="1" applyProtection="1">
      <alignment horizontal="right"/>
      <protection locked="0"/>
    </xf>
    <xf numFmtId="181" fontId="3" fillId="0" borderId="25" xfId="2" quotePrefix="1" applyNumberFormat="1" applyFont="1" applyFill="1" applyBorder="1" applyAlignment="1" applyProtection="1"/>
    <xf numFmtId="180" fontId="3" fillId="0" borderId="33" xfId="2" quotePrefix="1" applyNumberFormat="1" applyFont="1" applyFill="1" applyBorder="1" applyAlignment="1" applyProtection="1">
      <alignment horizontal="right"/>
      <protection locked="0"/>
    </xf>
    <xf numFmtId="181" fontId="3" fillId="0" borderId="26" xfId="2" quotePrefix="1" applyNumberFormat="1" applyFont="1" applyFill="1" applyBorder="1" applyAlignment="1" applyProtection="1"/>
    <xf numFmtId="181" fontId="3" fillId="0" borderId="27" xfId="2" quotePrefix="1" applyNumberFormat="1" applyFont="1" applyFill="1" applyBorder="1" applyAlignment="1" applyProtection="1"/>
    <xf numFmtId="181" fontId="3" fillId="0" borderId="27" xfId="2" quotePrefix="1" applyNumberFormat="1" applyFont="1" applyFill="1" applyBorder="1" applyAlignment="1" applyProtection="1">
      <alignment horizontal="right"/>
    </xf>
    <xf numFmtId="180" fontId="3" fillId="0" borderId="32" xfId="2" quotePrefix="1" applyNumberFormat="1" applyFont="1" applyFill="1" applyBorder="1" applyAlignment="1" applyProtection="1">
      <protection locked="0"/>
    </xf>
    <xf numFmtId="181" fontId="3" fillId="0" borderId="24" xfId="2" quotePrefix="1" applyNumberFormat="1" applyFont="1" applyFill="1" applyBorder="1" applyAlignment="1" applyProtection="1"/>
    <xf numFmtId="180" fontId="3" fillId="0" borderId="19" xfId="2" quotePrefix="1" applyNumberFormat="1" applyFont="1" applyFill="1" applyBorder="1" applyAlignment="1" applyProtection="1">
      <alignment horizontal="right"/>
      <protection locked="0"/>
    </xf>
    <xf numFmtId="181" fontId="3" fillId="0" borderId="22" xfId="2" quotePrefix="1" applyNumberFormat="1" applyFont="1" applyFill="1" applyBorder="1" applyAlignment="1" applyProtection="1"/>
    <xf numFmtId="180" fontId="3" fillId="0" borderId="16" xfId="2" quotePrefix="1" applyNumberFormat="1" applyFont="1" applyFill="1" applyBorder="1" applyAlignment="1" applyProtection="1"/>
    <xf numFmtId="181" fontId="3" fillId="0" borderId="17" xfId="2" quotePrefix="1" applyNumberFormat="1" applyFont="1" applyFill="1" applyBorder="1" applyAlignment="1" applyProtection="1"/>
    <xf numFmtId="180" fontId="3" fillId="0" borderId="17" xfId="2" quotePrefix="1" applyNumberFormat="1" applyFont="1" applyFill="1" applyBorder="1" applyAlignment="1" applyProtection="1">
      <alignment horizontal="right"/>
    </xf>
    <xf numFmtId="181" fontId="3" fillId="0" borderId="21" xfId="2" quotePrefix="1" applyNumberFormat="1" applyFont="1" applyFill="1" applyBorder="1" applyAlignment="1" applyProtection="1"/>
    <xf numFmtId="180" fontId="3" fillId="0" borderId="16" xfId="2" quotePrefix="1" applyNumberFormat="1" applyFont="1" applyFill="1" applyBorder="1" applyAlignment="1" applyProtection="1">
      <alignment vertical="center"/>
    </xf>
    <xf numFmtId="181" fontId="3" fillId="0" borderId="20" xfId="2" quotePrefix="1" applyNumberFormat="1" applyFont="1" applyFill="1" applyBorder="1" applyAlignment="1" applyProtection="1">
      <alignment vertical="center"/>
    </xf>
    <xf numFmtId="180" fontId="3" fillId="0" borderId="17" xfId="2" quotePrefix="1" applyNumberFormat="1" applyFont="1" applyFill="1" applyBorder="1" applyAlignment="1" applyProtection="1">
      <alignment horizontal="right" vertical="center"/>
    </xf>
    <xf numFmtId="181" fontId="3" fillId="0" borderId="23" xfId="2" quotePrefix="1" applyNumberFormat="1" applyFont="1" applyFill="1" applyBorder="1" applyAlignment="1" applyProtection="1">
      <alignment vertical="center"/>
    </xf>
    <xf numFmtId="0" fontId="3" fillId="0" borderId="65" xfId="1" applyFont="1" applyBorder="1" applyAlignment="1">
      <alignment horizontal="center" shrinkToFit="1"/>
    </xf>
    <xf numFmtId="0" fontId="3" fillId="0" borderId="63" xfId="1" applyFont="1" applyBorder="1" applyAlignment="1">
      <alignment horizontal="center" shrinkToFit="1"/>
    </xf>
    <xf numFmtId="0" fontId="3" fillId="0" borderId="0" xfId="1" applyFont="1" applyAlignment="1">
      <alignment horizontal="left" indent="1"/>
    </xf>
    <xf numFmtId="0" fontId="3" fillId="0" borderId="0" xfId="1" applyFont="1" applyAlignment="1">
      <alignment horizontal="center" vertical="center"/>
    </xf>
    <xf numFmtId="176" fontId="3" fillId="0" borderId="0" xfId="1" applyNumberFormat="1" applyFont="1" applyAlignment="1">
      <alignment vertical="center"/>
    </xf>
    <xf numFmtId="177" fontId="3" fillId="0" borderId="0" xfId="1" applyNumberFormat="1" applyFont="1" applyAlignment="1">
      <alignment vertical="center"/>
    </xf>
    <xf numFmtId="176" fontId="3" fillId="0" borderId="0" xfId="1" applyNumberFormat="1" applyFont="1" applyAlignment="1">
      <alignment horizontal="center" vertical="center"/>
    </xf>
    <xf numFmtId="0" fontId="4" fillId="0" borderId="66" xfId="1" applyFont="1" applyFill="1" applyBorder="1" applyAlignment="1" applyProtection="1">
      <alignment horizontal="distributed" vertical="center"/>
    </xf>
    <xf numFmtId="176" fontId="4" fillId="4" borderId="67" xfId="1" quotePrefix="1" applyNumberFormat="1" applyFont="1" applyFill="1" applyBorder="1" applyAlignment="1" applyProtection="1"/>
    <xf numFmtId="177" fontId="4" fillId="0" borderId="67" xfId="1" quotePrefix="1" applyNumberFormat="1" applyFont="1" applyFill="1" applyBorder="1" applyAlignment="1" applyProtection="1"/>
    <xf numFmtId="0" fontId="4" fillId="0" borderId="68" xfId="1" applyFont="1" applyFill="1" applyBorder="1" applyAlignment="1" applyProtection="1">
      <alignment horizontal="distributed" vertical="center"/>
    </xf>
    <xf numFmtId="176" fontId="4" fillId="3" borderId="69" xfId="1" applyNumberFormat="1" applyFont="1" applyFill="1" applyBorder="1" applyAlignment="1" applyProtection="1"/>
    <xf numFmtId="177" fontId="4" fillId="0" borderId="69" xfId="1" quotePrefix="1" applyNumberFormat="1" applyFont="1" applyFill="1" applyBorder="1" applyAlignment="1" applyProtection="1"/>
    <xf numFmtId="176" fontId="4" fillId="8" borderId="69" xfId="1" applyNumberFormat="1" applyFont="1" applyFill="1" applyBorder="1" applyAlignment="1" applyProtection="1"/>
    <xf numFmtId="176" fontId="4" fillId="5" borderId="69" xfId="1" quotePrefix="1" applyNumberFormat="1" applyFont="1" applyFill="1" applyBorder="1" applyAlignment="1" applyProtection="1"/>
    <xf numFmtId="176" fontId="4" fillId="2" borderId="69" xfId="1" quotePrefix="1" applyNumberFormat="1" applyFont="1" applyFill="1" applyBorder="1" applyAlignment="1" applyProtection="1"/>
    <xf numFmtId="176" fontId="4" fillId="7" borderId="69" xfId="1" quotePrefix="1" applyNumberFormat="1" applyFont="1" applyFill="1" applyBorder="1" applyAlignment="1" applyProtection="1"/>
    <xf numFmtId="0" fontId="4" fillId="0" borderId="70" xfId="1" applyFont="1" applyFill="1" applyBorder="1" applyAlignment="1" applyProtection="1">
      <alignment horizontal="distributed" vertical="center"/>
    </xf>
    <xf numFmtId="176" fontId="4" fillId="6" borderId="71" xfId="1" applyNumberFormat="1" applyFont="1" applyFill="1" applyBorder="1" applyAlignment="1" applyProtection="1"/>
    <xf numFmtId="177" fontId="4" fillId="0" borderId="71" xfId="1" quotePrefix="1" applyNumberFormat="1" applyFont="1" applyFill="1" applyBorder="1" applyAlignment="1" applyProtection="1"/>
    <xf numFmtId="0" fontId="3" fillId="0" borderId="65" xfId="1" applyFont="1" applyBorder="1" applyAlignment="1">
      <alignment horizontal="center"/>
    </xf>
    <xf numFmtId="176" fontId="3" fillId="0" borderId="67" xfId="1" applyNumberFormat="1" applyFont="1" applyBorder="1"/>
    <xf numFmtId="178" fontId="3" fillId="0" borderId="72" xfId="1" applyNumberFormat="1" applyFont="1" applyFill="1" applyBorder="1"/>
    <xf numFmtId="0" fontId="3" fillId="0" borderId="62" xfId="1" applyFont="1" applyBorder="1" applyAlignment="1">
      <alignment horizontal="center"/>
    </xf>
    <xf numFmtId="176" fontId="3" fillId="0" borderId="69" xfId="1" applyNumberFormat="1" applyFont="1" applyBorder="1"/>
    <xf numFmtId="178" fontId="3" fillId="0" borderId="73" xfId="1" applyNumberFormat="1" applyFont="1" applyFill="1" applyBorder="1"/>
    <xf numFmtId="0" fontId="3" fillId="0" borderId="74" xfId="1" applyFont="1" applyBorder="1" applyAlignment="1">
      <alignment horizontal="center"/>
    </xf>
    <xf numFmtId="176" fontId="3" fillId="0" borderId="71" xfId="1" applyNumberFormat="1" applyFont="1" applyBorder="1"/>
    <xf numFmtId="178" fontId="3" fillId="0" borderId="75" xfId="1" applyNumberFormat="1" applyFont="1" applyFill="1" applyBorder="1"/>
    <xf numFmtId="0" fontId="4" fillId="0" borderId="52" xfId="2" applyFont="1" applyFill="1" applyBorder="1" applyAlignment="1" applyProtection="1">
      <alignment horizontal="distributed" vertical="center"/>
    </xf>
    <xf numFmtId="0" fontId="4" fillId="0" borderId="53" xfId="2" quotePrefix="1" applyFont="1" applyFill="1" applyBorder="1" applyAlignment="1" applyProtection="1">
      <alignment horizontal="distributed" vertical="center"/>
    </xf>
    <xf numFmtId="0" fontId="4" fillId="0" borderId="31" xfId="2" applyFont="1" applyFill="1" applyBorder="1" applyAlignment="1" applyProtection="1">
      <alignment horizontal="distributed" vertical="center"/>
    </xf>
    <xf numFmtId="0" fontId="4" fillId="0" borderId="40" xfId="2" applyFont="1" applyFill="1" applyBorder="1" applyAlignment="1" applyProtection="1">
      <alignment horizontal="distributed" vertical="center"/>
    </xf>
    <xf numFmtId="0" fontId="4" fillId="0" borderId="27" xfId="2" quotePrefix="1" applyFont="1" applyFill="1" applyBorder="1" applyAlignment="1" applyProtection="1">
      <alignment horizontal="distributed" vertical="center"/>
    </xf>
    <xf numFmtId="0" fontId="4" fillId="0" borderId="16" xfId="2" quotePrefix="1" applyFont="1" applyFill="1" applyBorder="1" applyAlignment="1" applyProtection="1">
      <alignment horizontal="center" vertical="center"/>
    </xf>
    <xf numFmtId="0" fontId="4" fillId="0" borderId="43" xfId="2" quotePrefix="1" applyFont="1" applyFill="1" applyBorder="1" applyAlignment="1" applyProtection="1">
      <alignment horizontal="center" vertical="center"/>
    </xf>
    <xf numFmtId="0" fontId="4" fillId="0" borderId="16" xfId="2" applyFont="1" applyFill="1" applyBorder="1" applyAlignment="1" applyProtection="1">
      <alignment horizontal="distributed" vertical="center"/>
    </xf>
    <xf numFmtId="0" fontId="4" fillId="0" borderId="43" xfId="2" applyFont="1" applyFill="1" applyBorder="1" applyAlignment="1" applyProtection="1">
      <alignment horizontal="distributed" vertical="center"/>
    </xf>
    <xf numFmtId="0" fontId="4" fillId="0" borderId="40" xfId="2" quotePrefix="1" applyFont="1" applyFill="1" applyBorder="1" applyAlignment="1" applyProtection="1">
      <alignment horizontal="distributed" vertical="center"/>
    </xf>
    <xf numFmtId="0" fontId="4" fillId="0" borderId="28" xfId="2" quotePrefix="1" applyFont="1" applyFill="1" applyBorder="1" applyAlignment="1" applyProtection="1">
      <alignment horizontal="center" vertical="center"/>
    </xf>
    <xf numFmtId="0" fontId="4" fillId="0" borderId="42" xfId="2" quotePrefix="1" applyFont="1" applyFill="1" applyBorder="1" applyAlignment="1" applyProtection="1">
      <alignment horizontal="center" vertical="center"/>
    </xf>
    <xf numFmtId="0" fontId="4" fillId="0" borderId="32" xfId="2" applyFont="1" applyFill="1" applyBorder="1" applyAlignment="1" applyProtection="1">
      <alignment horizontal="distributed" vertical="center"/>
    </xf>
    <xf numFmtId="0" fontId="4" fillId="0" borderId="44" xfId="2" applyFont="1" applyFill="1" applyBorder="1" applyAlignment="1" applyProtection="1">
      <alignment horizontal="distributed" vertical="center"/>
    </xf>
    <xf numFmtId="0" fontId="4" fillId="0" borderId="28" xfId="2" applyFont="1" applyFill="1" applyBorder="1" applyAlignment="1" applyProtection="1">
      <alignment horizontal="center" vertical="center"/>
    </xf>
    <xf numFmtId="0" fontId="3" fillId="0" borderId="37" xfId="2" applyFont="1" applyFill="1" applyBorder="1" applyAlignment="1" applyProtection="1">
      <alignment horizontal="center"/>
      <protection locked="0"/>
    </xf>
    <xf numFmtId="0" fontId="3" fillId="0" borderId="38" xfId="2" applyFont="1" applyFill="1" applyBorder="1" applyAlignment="1" applyProtection="1">
      <alignment horizontal="center"/>
      <protection locked="0"/>
    </xf>
    <xf numFmtId="0" fontId="3" fillId="0" borderId="39" xfId="2" applyFont="1" applyFill="1" applyBorder="1" applyAlignment="1" applyProtection="1">
      <alignment horizontal="center"/>
      <protection locked="0"/>
    </xf>
    <xf numFmtId="0" fontId="4" fillId="0" borderId="30" xfId="2" applyFont="1" applyFill="1" applyBorder="1" applyAlignment="1" applyProtection="1">
      <alignment horizontal="distributed" vertical="center"/>
    </xf>
    <xf numFmtId="0" fontId="4" fillId="0" borderId="41" xfId="2" applyFont="1" applyFill="1" applyBorder="1" applyAlignment="1" applyProtection="1">
      <alignment horizontal="distributed" vertical="center"/>
    </xf>
    <xf numFmtId="0" fontId="4" fillId="0" borderId="56" xfId="2" applyFont="1" applyFill="1" applyBorder="1" applyAlignment="1" applyProtection="1">
      <alignment horizontal="distributed" vertical="center"/>
    </xf>
    <xf numFmtId="0" fontId="4" fillId="0" borderId="57" xfId="2" quotePrefix="1" applyFont="1" applyFill="1" applyBorder="1" applyAlignment="1" applyProtection="1">
      <alignment horizontal="distributed" vertical="center"/>
    </xf>
    <xf numFmtId="0" fontId="3" fillId="0" borderId="37" xfId="2" applyFont="1" applyFill="1" applyBorder="1" applyAlignment="1">
      <alignment horizontal="center"/>
    </xf>
    <xf numFmtId="0" fontId="3" fillId="0" borderId="38" xfId="2" applyFont="1" applyFill="1" applyBorder="1" applyAlignment="1">
      <alignment horizontal="center"/>
    </xf>
    <xf numFmtId="0" fontId="3" fillId="0" borderId="39" xfId="2" applyFont="1" applyFill="1" applyBorder="1" applyAlignment="1">
      <alignment horizontal="center"/>
    </xf>
    <xf numFmtId="0" fontId="0" fillId="0" borderId="27" xfId="0" applyBorder="1" applyAlignment="1">
      <alignment horizontal="distributed" vertical="center"/>
    </xf>
    <xf numFmtId="0" fontId="4" fillId="0" borderId="45" xfId="1" applyFont="1" applyFill="1" applyBorder="1" applyAlignment="1" applyProtection="1">
      <alignment horizontal="distributed" vertical="center"/>
    </xf>
    <xf numFmtId="0" fontId="4" fillId="0" borderId="12" xfId="1" applyFont="1" applyFill="1" applyBorder="1" applyAlignment="1" applyProtection="1">
      <alignment horizontal="distributed" vertical="center"/>
    </xf>
    <xf numFmtId="0" fontId="4" fillId="0" borderId="46" xfId="1" applyFont="1" applyFill="1" applyBorder="1" applyAlignment="1" applyProtection="1">
      <alignment horizontal="distributed" vertical="center"/>
    </xf>
    <xf numFmtId="180" fontId="4" fillId="0" borderId="2" xfId="1" quotePrefix="1" applyNumberFormat="1" applyFont="1" applyFill="1" applyBorder="1" applyAlignment="1" applyProtection="1">
      <alignment vertical="center"/>
    </xf>
    <xf numFmtId="180" fontId="1" fillId="0" borderId="4" xfId="1" applyNumberFormat="1" applyBorder="1" applyAlignment="1">
      <alignment vertical="center"/>
    </xf>
    <xf numFmtId="180" fontId="1" fillId="0" borderId="47" xfId="1" applyNumberFormat="1" applyBorder="1" applyAlignment="1">
      <alignment vertical="center"/>
    </xf>
    <xf numFmtId="177" fontId="4" fillId="0" borderId="14" xfId="1" quotePrefix="1" applyNumberFormat="1" applyFont="1" applyFill="1" applyBorder="1" applyAlignment="1" applyProtection="1">
      <alignment vertical="center"/>
    </xf>
    <xf numFmtId="0" fontId="1" fillId="0" borderId="8" xfId="1" applyBorder="1" applyAlignment="1">
      <alignment vertical="center"/>
    </xf>
    <xf numFmtId="0" fontId="1" fillId="0" borderId="48" xfId="1" applyBorder="1" applyAlignment="1">
      <alignment vertical="center"/>
    </xf>
    <xf numFmtId="0" fontId="4" fillId="0" borderId="49" xfId="1" applyFont="1" applyFill="1" applyBorder="1" applyAlignment="1" applyProtection="1">
      <alignment horizontal="distributed" vertical="center"/>
    </xf>
    <xf numFmtId="0" fontId="0" fillId="0" borderId="12" xfId="0" applyBorder="1" applyAlignment="1"/>
    <xf numFmtId="0" fontId="0" fillId="0" borderId="50" xfId="0" applyBorder="1" applyAlignment="1"/>
    <xf numFmtId="180" fontId="4" fillId="0" borderId="11" xfId="1" quotePrefix="1" applyNumberFormat="1" applyFont="1" applyFill="1" applyBorder="1" applyAlignment="1" applyProtection="1">
      <alignment vertical="center"/>
    </xf>
    <xf numFmtId="180" fontId="0" fillId="0" borderId="4" xfId="0" applyNumberFormat="1" applyBorder="1" applyAlignment="1">
      <alignment vertical="center"/>
    </xf>
    <xf numFmtId="180" fontId="0" fillId="0" borderId="7" xfId="0" applyNumberFormat="1" applyBorder="1" applyAlignment="1">
      <alignment vertical="center"/>
    </xf>
    <xf numFmtId="177" fontId="4" fillId="0" borderId="51" xfId="1" quotePrefix="1" applyNumberFormat="1" applyFont="1" applyFill="1" applyBorder="1" applyAlignment="1" applyProtection="1">
      <alignment vertical="center"/>
    </xf>
    <xf numFmtId="0" fontId="0" fillId="0" borderId="8" xfId="0" applyBorder="1" applyAlignment="1">
      <alignment vertical="center"/>
    </xf>
    <xf numFmtId="0" fontId="0" fillId="0" borderId="15" xfId="0" applyBorder="1" applyAlignment="1">
      <alignment vertical="center"/>
    </xf>
  </cellXfs>
  <cellStyles count="5">
    <cellStyle name="桁区切り" xfId="4" builtinId="6"/>
    <cellStyle name="標準" xfId="0" builtinId="0"/>
    <cellStyle name="標準_03図１一般会計歳入歳出決算額の構成（試）" xfId="1" xr:uid="{00000000-0005-0000-0000-000002000000}"/>
    <cellStyle name="標準_04一般会計予算、決算額（試）" xfId="2" xr:uid="{00000000-0005-0000-0000-000003000000}"/>
    <cellStyle name="標準_10市税収入等の年度別比較（試）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ysClr val="windowText" lastClr="000000"/>
                </a:solidFill>
                <a:latin typeface="ＭＳ ゴシック"/>
                <a:ea typeface="ＭＳ ゴシック"/>
                <a:cs typeface="ＭＳ ゴシック"/>
              </a:defRPr>
            </a:pPr>
            <a:r>
              <a:rPr lang="ja-JP" altLang="en-US" sz="1400" b="0" i="0" u="none" strike="noStrike" baseline="0">
                <a:solidFill>
                  <a:sysClr val="windowText" lastClr="000000"/>
                </a:solidFill>
                <a:latin typeface="ＭＳ ゴシック"/>
                <a:ea typeface="ＭＳ ゴシック"/>
              </a:rPr>
              <a:t>令和６年度一般会計歳入・歳出決算額の構成</a:t>
            </a:r>
          </a:p>
          <a:p>
            <a:pPr>
              <a:defRPr sz="1000" b="0" i="0" u="none" strike="noStrike" baseline="0">
                <a:solidFill>
                  <a:sysClr val="windowText" lastClr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 altLang="en-US" sz="11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</a:endParaRPr>
          </a:p>
        </c:rich>
      </c:tx>
      <c:layout>
        <c:manualLayout>
          <c:xMode val="edge"/>
          <c:yMode val="edge"/>
          <c:x val="8.7412587412587419E-3"/>
          <c:y val="2.4718907953099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888111888111889"/>
          <c:y val="0.18340611353711864"/>
          <c:w val="0.59965034965034958"/>
          <c:h val="0.74890829694323324"/>
        </c:manualLayout>
      </c:layout>
      <c:doughnut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pattFill prst="pct10">
                <a:fgClr>
                  <a:srgbClr val="000000"/>
                </a:fgClr>
                <a:bgClr>
                  <a:srgbClr val="C0C0C0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A18F-478B-A98B-1A0F413D6E17}"/>
              </c:ext>
            </c:extLst>
          </c:dPt>
          <c:dPt>
            <c:idx val="1"/>
            <c:bubble3D val="0"/>
            <c:spPr>
              <a:pattFill prst="pct20">
                <a:fgClr>
                  <a:srgbClr val="000000"/>
                </a:fgClr>
                <a:bgClr>
                  <a:srgbClr val="C0C0C0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A18F-478B-A98B-1A0F413D6E17}"/>
              </c:ext>
            </c:extLst>
          </c:dPt>
          <c:dPt>
            <c:idx val="2"/>
            <c:bubble3D val="0"/>
            <c:spPr>
              <a:pattFill prst="pct30">
                <a:fgClr>
                  <a:srgbClr val="000000"/>
                </a:fgClr>
                <a:bgClr>
                  <a:srgbClr val="C0C0C0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A18F-478B-A98B-1A0F413D6E17}"/>
              </c:ext>
            </c:extLst>
          </c:dPt>
          <c:dPt>
            <c:idx val="3"/>
            <c:bubble3D val="0"/>
            <c:spPr>
              <a:pattFill prst="pct5">
                <a:fgClr>
                  <a:srgbClr val="000000"/>
                </a:fgClr>
                <a:bgClr>
                  <a:srgbClr val="C0C0C0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A18F-478B-A98B-1A0F413D6E17}"/>
              </c:ext>
            </c:extLst>
          </c:dPt>
          <c:dPt>
            <c:idx val="4"/>
            <c:bubble3D val="0"/>
            <c:spPr>
              <a:pattFill prst="pct70">
                <a:fgClr>
                  <a:srgbClr val="000000"/>
                </a:fgClr>
                <a:bgClr>
                  <a:srgbClr val="C0C0C0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A18F-478B-A98B-1A0F413D6E17}"/>
              </c:ext>
            </c:extLst>
          </c:dPt>
          <c:dPt>
            <c:idx val="5"/>
            <c:bubble3D val="0"/>
            <c:spPr>
              <a:pattFill prst="ltUpDiag">
                <a:fgClr>
                  <a:srgbClr val="000000"/>
                </a:fgClr>
                <a:bgClr>
                  <a:srgbClr val="C0C0C0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A18F-478B-A98B-1A0F413D6E17}"/>
              </c:ext>
            </c:extLst>
          </c:dPt>
          <c:dPt>
            <c:idx val="6"/>
            <c:bubble3D val="0"/>
            <c:spPr>
              <a:pattFill prst="smGrid">
                <a:fgClr>
                  <a:srgbClr val="000000"/>
                </a:fgClr>
                <a:bgClr>
                  <a:srgbClr val="C0C0C0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A18F-478B-A98B-1A0F413D6E17}"/>
              </c:ext>
            </c:extLst>
          </c:dPt>
          <c:dLbls>
            <c:dLbl>
              <c:idx val="0"/>
              <c:layout>
                <c:manualLayout>
                  <c:x val="4.436279002025928E-2"/>
                  <c:y val="3.9479704305288077E-2"/>
                </c:manualLayout>
              </c:layout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ysClr val="windowText" lastClr="000000"/>
                        </a:solidFill>
                        <a:latin typeface="ＭＳ ゴシック"/>
                        <a:ea typeface="ＭＳ ゴシック"/>
                        <a:cs typeface="ＭＳ ゴシック"/>
                      </a:defRPr>
                    </a:pPr>
                    <a:r>
                      <a:rPr lang="en-US" altLang="ja-JP">
                        <a:solidFill>
                          <a:sysClr val="windowText" lastClr="000000"/>
                        </a:solidFill>
                      </a:rPr>
                      <a:t>27.2%</a:t>
                    </a:r>
                  </a:p>
                </c:rich>
              </c:tx>
              <c:numFmt formatCode="0.0%" sourceLinked="0"/>
              <c:spPr>
                <a:solidFill>
                  <a:srgbClr val="FFFFFF"/>
                </a:solidFill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18F-478B-A98B-1A0F413D6E17}"/>
                </c:ext>
              </c:extLst>
            </c:dLbl>
            <c:dLbl>
              <c:idx val="1"/>
              <c:layout>
                <c:manualLayout>
                  <c:x val="2.8373116852513005E-2"/>
                  <c:y val="-1.513571690949733E-2"/>
                </c:manualLayout>
              </c:layout>
              <c:tx>
                <c:rich>
                  <a:bodyPr anchorCtr="0"/>
                  <a:lstStyle/>
                  <a:p>
                    <a:pPr algn="l">
                      <a:defRPr sz="800" b="0" i="0" u="none" strike="noStrike" baseline="0">
                        <a:solidFill>
                          <a:sysClr val="windowText" lastClr="000000"/>
                        </a:solidFill>
                        <a:latin typeface="ＭＳ ゴシック"/>
                        <a:ea typeface="ＭＳ ゴシック"/>
                        <a:cs typeface="ＭＳ ゴシック"/>
                      </a:defRPr>
                    </a:pPr>
                    <a:fld id="{931CD2CE-659B-4CDF-AECE-76244C1D9F92}" type="PERCENTAGE">
                      <a:rPr lang="en-US" altLang="ja-JP">
                        <a:solidFill>
                          <a:sysClr val="windowText" lastClr="000000"/>
                        </a:solidFill>
                      </a:rPr>
                      <a:pPr algn="l">
                        <a:defRPr sz="800" b="0" i="0" u="none" strike="noStrike" baseline="0">
                          <a:solidFill>
                            <a:sysClr val="windowText" lastClr="000000"/>
                          </a:solidFill>
                          <a:latin typeface="ＭＳ ゴシック"/>
                          <a:ea typeface="ＭＳ ゴシック"/>
                          <a:cs typeface="ＭＳ ゴシック"/>
                        </a:defRPr>
                      </a:pPr>
                      <a:t>[パーセンテージ]</a:t>
                    </a:fld>
                    <a:endParaRPr lang="ja-JP" altLang="en-US"/>
                  </a:p>
                </c:rich>
              </c:tx>
              <c:numFmt formatCode="0.0%" sourceLinked="0"/>
              <c:spPr>
                <a:solidFill>
                  <a:srgbClr val="FFFFFF"/>
                </a:solidFill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1250773223712834E-2"/>
                      <c:h val="3.8548639831835631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A18F-478B-A98B-1A0F413D6E17}"/>
                </c:ext>
              </c:extLst>
            </c:dLbl>
            <c:dLbl>
              <c:idx val="2"/>
              <c:layout>
                <c:manualLayout>
                  <c:x val="3.2643132300621881E-3"/>
                  <c:y val="2.4450307787950766E-3"/>
                </c:manualLayout>
              </c:layout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ysClr val="windowText" lastClr="000000"/>
                        </a:solidFill>
                        <a:latin typeface="ＭＳ ゴシック"/>
                        <a:ea typeface="ＭＳ ゴシック"/>
                        <a:cs typeface="ＭＳ ゴシック"/>
                      </a:defRPr>
                    </a:pPr>
                    <a:r>
                      <a:rPr lang="en-US" altLang="ja-JP">
                        <a:solidFill>
                          <a:sysClr val="windowText" lastClr="000000"/>
                        </a:solidFill>
                      </a:rPr>
                      <a:t>4.7%</a:t>
                    </a:r>
                  </a:p>
                </c:rich>
              </c:tx>
              <c:numFmt formatCode="0.0%" sourceLinked="0"/>
              <c:spPr>
                <a:solidFill>
                  <a:srgbClr val="FFFFFF"/>
                </a:solidFill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8F-478B-A98B-1A0F413D6E17}"/>
                </c:ext>
              </c:extLst>
            </c:dLbl>
            <c:dLbl>
              <c:idx val="3"/>
              <c:layout>
                <c:manualLayout>
                  <c:x val="1.8221896386386026E-3"/>
                  <c:y val="-8.129056495026047E-3"/>
                </c:manualLayout>
              </c:layout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ysClr val="windowText" lastClr="000000"/>
                        </a:solidFill>
                        <a:latin typeface="ＭＳ ゴシック"/>
                        <a:ea typeface="ＭＳ ゴシック"/>
                        <a:cs typeface="ＭＳ ゴシック"/>
                      </a:defRPr>
                    </a:pPr>
                    <a:r>
                      <a:rPr lang="en-US" altLang="ja-JP">
                        <a:solidFill>
                          <a:sysClr val="windowText" lastClr="000000"/>
                        </a:solidFill>
                      </a:rPr>
                      <a:t>8.0%</a:t>
                    </a:r>
                  </a:p>
                </c:rich>
              </c:tx>
              <c:numFmt formatCode="0.0%" sourceLinked="0"/>
              <c:spPr>
                <a:solidFill>
                  <a:srgbClr val="FFFFFF"/>
                </a:solidFill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8F-478B-A98B-1A0F413D6E17}"/>
                </c:ext>
              </c:extLst>
            </c:dLbl>
            <c:dLbl>
              <c:idx val="4"/>
              <c:layout>
                <c:manualLayout>
                  <c:x val="-9.1845885467976265E-4"/>
                  <c:y val="5.172470166588157E-2"/>
                </c:manualLayout>
              </c:layout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ysClr val="windowText" lastClr="000000"/>
                        </a:solidFill>
                        <a:latin typeface="ＭＳ ゴシック"/>
                        <a:ea typeface="ＭＳ ゴシック"/>
                        <a:cs typeface="ＭＳ ゴシック"/>
                      </a:defRPr>
                    </a:pPr>
                    <a:r>
                      <a:rPr lang="en-US" altLang="ja-JP" sz="800" b="0" i="0" u="none" strike="noStrike" baseline="0">
                        <a:solidFill>
                          <a:sysClr val="windowText" lastClr="000000"/>
                        </a:solidFill>
                        <a:latin typeface="ＭＳ ゴシック"/>
                        <a:ea typeface="ＭＳ ゴシック"/>
                      </a:rPr>
                      <a:t>13.8</a:t>
                    </a:r>
                    <a:r>
                      <a:rPr lang="ja-JP" altLang="en-US" sz="800" b="0" i="0" u="none" strike="noStrike" baseline="0">
                        <a:solidFill>
                          <a:sysClr val="windowText" lastClr="000000"/>
                        </a:solidFill>
                        <a:latin typeface="ＭＳ ゴシック"/>
                        <a:ea typeface="ＭＳ ゴシック"/>
                      </a:rPr>
                      <a:t>％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8F-478B-A98B-1A0F413D6E17}"/>
                </c:ext>
              </c:extLst>
            </c:dLbl>
            <c:dLbl>
              <c:idx val="5"/>
              <c:layout>
                <c:manualLayout>
                  <c:x val="-1.509831805432367E-2"/>
                  <c:y val="3.8488883938044081E-2"/>
                </c:manualLayout>
              </c:layout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ysClr val="windowText" lastClr="000000"/>
                        </a:solidFill>
                        <a:latin typeface="ＭＳ ゴシック"/>
                        <a:ea typeface="ＭＳ ゴシック"/>
                        <a:cs typeface="ＭＳ ゴシック"/>
                      </a:defRPr>
                    </a:pPr>
                    <a:fld id="{367A0D2E-89A2-4955-B7A6-CC84A9C9B789}" type="PERCENTAGE">
                      <a:rPr lang="en-US" altLang="ja-JP">
                        <a:solidFill>
                          <a:sysClr val="windowText" lastClr="000000"/>
                        </a:solidFill>
                      </a:rPr>
                      <a:pPr>
                        <a:defRPr sz="800" b="0" i="0" u="none" strike="noStrike" baseline="0">
                          <a:solidFill>
                            <a:sysClr val="windowText" lastClr="000000"/>
                          </a:solidFill>
                          <a:latin typeface="ＭＳ ゴシック"/>
                          <a:ea typeface="ＭＳ ゴシック"/>
                          <a:cs typeface="ＭＳ ゴシック"/>
                        </a:defRPr>
                      </a:pPr>
                      <a:t>[パーセンテージ]</a:t>
                    </a:fld>
                    <a:endParaRPr lang="ja-JP" altLang="en-US"/>
                  </a:p>
                </c:rich>
              </c:tx>
              <c:numFmt formatCode="0.0%" sourceLinked="0"/>
              <c:spPr>
                <a:solidFill>
                  <a:srgbClr val="FFFFFF"/>
                </a:solidFill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A18F-478B-A98B-1A0F413D6E17}"/>
                </c:ext>
              </c:extLst>
            </c:dLbl>
            <c:dLbl>
              <c:idx val="6"/>
              <c:layout>
                <c:manualLayout>
                  <c:x val="-2.7053624905494903E-2"/>
                  <c:y val="3.7047752174945416E-2"/>
                </c:manualLayout>
              </c:layout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ysClr val="windowText" lastClr="000000"/>
                        </a:solidFill>
                        <a:latin typeface="ＭＳ ゴシック"/>
                        <a:ea typeface="ＭＳ ゴシック"/>
                        <a:cs typeface="ＭＳ ゴシック"/>
                      </a:defRPr>
                    </a:pPr>
                    <a:fld id="{6124C5FC-9EC9-4386-81BA-0E1A4EAE16CE}" type="PERCENTAGE">
                      <a:rPr lang="en-US" altLang="ja-JP">
                        <a:solidFill>
                          <a:sysClr val="windowText" lastClr="000000"/>
                        </a:solidFill>
                      </a:rPr>
                      <a:pPr>
                        <a:defRPr sz="800" b="0" i="0" u="none" strike="noStrike" baseline="0">
                          <a:solidFill>
                            <a:sysClr val="windowText" lastClr="000000"/>
                          </a:solidFill>
                          <a:latin typeface="ＭＳ ゴシック"/>
                          <a:ea typeface="ＭＳ ゴシック"/>
                          <a:cs typeface="ＭＳ ゴシック"/>
                        </a:defRPr>
                      </a:pPr>
                      <a:t>[パーセンテージ]</a:t>
                    </a:fld>
                    <a:endParaRPr lang="ja-JP" altLang="en-US"/>
                  </a:p>
                </c:rich>
              </c:tx>
              <c:numFmt formatCode="0.0%" sourceLinked="0"/>
              <c:spPr>
                <a:solidFill>
                  <a:srgbClr val="FFFFFF"/>
                </a:solidFill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6-A18F-478B-A98B-1A0F413D6E17}"/>
                </c:ext>
              </c:extLst>
            </c:dLbl>
            <c:numFmt formatCode="0.0%" sourceLinked="0"/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円グラフ作成用データ!$B$12:$B$18</c:f>
              <c:numCache>
                <c:formatCode>#,##0_);[Red]\(#,##0\)</c:formatCode>
                <c:ptCount val="7"/>
                <c:pt idx="0">
                  <c:v>28944441</c:v>
                </c:pt>
                <c:pt idx="1">
                  <c:v>1508174</c:v>
                </c:pt>
                <c:pt idx="2">
                  <c:v>4970286</c:v>
                </c:pt>
                <c:pt idx="3">
                  <c:v>8531886</c:v>
                </c:pt>
                <c:pt idx="4">
                  <c:v>14732877</c:v>
                </c:pt>
                <c:pt idx="5">
                  <c:v>17934552</c:v>
                </c:pt>
                <c:pt idx="6">
                  <c:v>29975388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18F-478B-A98B-1A0F413D6E17}"/>
            </c:ext>
          </c:extLst>
        </c:ser>
        <c:ser>
          <c:idx val="3"/>
          <c:order val="1"/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pattFill prst="ltHorz">
                <a:fgClr>
                  <a:srgbClr val="000000"/>
                </a:fgClr>
                <a:bgClr>
                  <a:srgbClr val="C0C0C0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A18F-478B-A98B-1A0F413D6E17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A18F-478B-A98B-1A0F413D6E17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A18F-478B-A98B-1A0F413D6E17}"/>
              </c:ext>
            </c:extLst>
          </c:dPt>
          <c:dPt>
            <c:idx val="3"/>
            <c:bubble3D val="0"/>
            <c:spPr>
              <a:pattFill prst="ltVert">
                <a:fgClr>
                  <a:srgbClr val="000000"/>
                </a:fgClr>
                <a:bgClr>
                  <a:srgbClr val="C0C0C0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A18F-478B-A98B-1A0F413D6E17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A18F-478B-A98B-1A0F413D6E17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A18F-478B-A98B-1A0F413D6E17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A18F-478B-A98B-1A0F413D6E17}"/>
              </c:ext>
            </c:extLst>
          </c:dPt>
          <c:dLbls>
            <c:dLbl>
              <c:idx val="0"/>
              <c:layout>
                <c:manualLayout>
                  <c:x val="-9.2982401591940794E-2"/>
                  <c:y val="-0.1094513755017522"/>
                </c:manualLayout>
              </c:layout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ysClr val="windowText" lastClr="000000"/>
                        </a:solidFill>
                        <a:latin typeface="ＭＳ ゴシック"/>
                        <a:ea typeface="ＭＳ ゴシック"/>
                        <a:cs typeface="ＭＳ ゴシック"/>
                      </a:defRPr>
                    </a:pPr>
                    <a:r>
                      <a:rPr lang="en-US" altLang="ja-JP">
                        <a:solidFill>
                          <a:sysClr val="windowText" lastClr="000000"/>
                        </a:solidFill>
                      </a:rPr>
                      <a:t>33.3%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18F-478B-A98B-1A0F413D6E17}"/>
                </c:ext>
              </c:extLst>
            </c:dLbl>
            <c:dLbl>
              <c:idx val="3"/>
              <c:layout>
                <c:manualLayout>
                  <c:x val="0.12088943637309803"/>
                  <c:y val="-0.425570651873663"/>
                </c:manualLayout>
              </c:layout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ysClr val="windowText" lastClr="000000"/>
                        </a:solidFill>
                        <a:latin typeface="ＭＳ ゴシック"/>
                        <a:ea typeface="ＭＳ ゴシック"/>
                        <a:cs typeface="ＭＳ ゴシック"/>
                      </a:defRPr>
                    </a:pPr>
                    <a:r>
                      <a:rPr lang="en-US" altLang="ja-JP">
                        <a:solidFill>
                          <a:sysClr val="windowText" lastClr="000000"/>
                        </a:solidFill>
                      </a:rPr>
                      <a:t>66.7%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18F-478B-A98B-1A0F413D6E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ysClr val="windowText" lastClr="000000"/>
                    </a:solidFill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val>
            <c:numRef>
              <c:f>円グラフ作成用データ!$E$12:$E$18</c:f>
              <c:numCache>
                <c:formatCode>#,##0;"△ "#,##0</c:formatCode>
                <c:ptCount val="7"/>
                <c:pt idx="0">
                  <c:v>35422901</c:v>
                </c:pt>
                <c:pt idx="3">
                  <c:v>71174703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A18F-478B-A98B-1A0F413D6E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50"/>
      </c:doughnutChart>
      <c:spPr>
        <a:solidFill>
          <a:srgbClr val="FFFFFF"/>
        </a:solidFill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0.98425196850393704" l="0.78740157480314965" r="0.78740157480314965" t="0.98425196850393704" header="0.51181102362204722" footer="0.51181102362204722"/>
    <c:pageSetup paperSize="9"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837455830388692"/>
          <c:y val="0.16969730448489725"/>
          <c:w val="0.59540636042402628"/>
          <c:h val="0.6808094239453597"/>
        </c:manualLayout>
      </c:layout>
      <c:doughnutChart>
        <c:varyColors val="1"/>
        <c:ser>
          <c:idx val="0"/>
          <c:order val="0"/>
          <c:spPr>
            <a:noFill/>
            <a:ln w="12700">
              <a:solidFill>
                <a:srgbClr val="000000"/>
              </a:solidFill>
              <a:prstDash val="solid"/>
            </a:ln>
          </c:spPr>
          <c:dLbls>
            <c:dLbl>
              <c:idx val="0"/>
              <c:layout>
                <c:manualLayout>
                  <c:x val="5.8534317068633657E-3"/>
                  <c:y val="-0.21823146768690804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CC1-4864-A517-FE3394D9A99D}"/>
                </c:ext>
              </c:extLst>
            </c:dLbl>
            <c:dLbl>
              <c:idx val="1"/>
              <c:layout>
                <c:manualLayout>
                  <c:x val="0.11334843155525622"/>
                  <c:y val="-0.18437571809547904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C1-4864-A517-FE3394D9A99D}"/>
                </c:ext>
              </c:extLst>
            </c:dLbl>
            <c:dLbl>
              <c:idx val="2"/>
              <c:layout>
                <c:manualLayout>
                  <c:x val="2.5080910161820322E-2"/>
                  <c:y val="-9.6394556679835944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C1-4864-A517-FE3394D9A99D}"/>
                </c:ext>
              </c:extLst>
            </c:dLbl>
            <c:dLbl>
              <c:idx val="3"/>
              <c:layout>
                <c:manualLayout>
                  <c:x val="-9.0163374572645949E-2"/>
                  <c:y val="0.16845861134828016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C1-4864-A517-FE3394D9A99D}"/>
                </c:ext>
              </c:extLst>
            </c:dLbl>
            <c:dLbl>
              <c:idx val="4"/>
              <c:layout>
                <c:manualLayout>
                  <c:x val="-0.16953314868298991"/>
                  <c:y val="9.3353993401427138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C1-4864-A517-FE3394D9A99D}"/>
                </c:ext>
              </c:extLst>
            </c:dLbl>
            <c:dLbl>
              <c:idx val="5"/>
              <c:layout>
                <c:manualLayout>
                  <c:x val="-6.9353576155020188E-3"/>
                  <c:y val="-2.7964245433176275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C1-4864-A517-FE3394D9A99D}"/>
                </c:ext>
              </c:extLst>
            </c:dLbl>
            <c:dLbl>
              <c:idx val="6"/>
              <c:layout>
                <c:manualLayout>
                  <c:x val="-0.14675801351602702"/>
                  <c:y val="-0.13332909272820606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C1-4864-A517-FE3394D9A99D}"/>
                </c:ext>
              </c:extLst>
            </c:dLbl>
            <c:dLbl>
              <c:idx val="7"/>
              <c:layout>
                <c:manualLayout>
                  <c:x val="-4.3491903299076257E-3"/>
                  <c:y val="-2.2006556409364542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C1-4864-A517-FE3394D9A99D}"/>
                </c:ext>
              </c:extLst>
            </c:dLbl>
            <c:dLbl>
              <c:idx val="8"/>
              <c:layout>
                <c:manualLayout>
                  <c:x val="-0.17178090992521122"/>
                  <c:y val="-0.14602641537277719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CC1-4864-A517-FE3394D9A99D}"/>
                </c:ext>
              </c:extLst>
            </c:dLbl>
            <c:dLbl>
              <c:idx val="9"/>
              <c:layout>
                <c:manualLayout>
                  <c:x val="-0.1317477854584336"/>
                  <c:y val="-0.2100943406170614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C1-4864-A517-FE3394D9A99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CC1-4864-A517-FE3394D9A99D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16607773851590121"/>
                  <c:y val="0.46443562086863077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CC1-4864-A517-FE3394D9A99D}"/>
                </c:ext>
              </c:extLst>
            </c:dLbl>
            <c:dLbl>
              <c:idx val="12"/>
              <c:layout>
                <c:manualLayout>
                  <c:xMode val="edge"/>
                  <c:yMode val="edge"/>
                  <c:x val="6.1837455830388834E-2"/>
                  <c:y val="0.4748958825999071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CC1-4864-A517-FE3394D9A99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endParaRPr lang="ja-JP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円グラフ作成用データ!$A$52:$A$61</c:f>
              <c:strCache>
                <c:ptCount val="10"/>
                <c:pt idx="0">
                  <c:v>議会費</c:v>
                </c:pt>
                <c:pt idx="1">
                  <c:v>総務費</c:v>
                </c:pt>
                <c:pt idx="2">
                  <c:v>民生費</c:v>
                </c:pt>
                <c:pt idx="3">
                  <c:v>衛生費</c:v>
                </c:pt>
                <c:pt idx="4">
                  <c:v>産業経済費</c:v>
                </c:pt>
                <c:pt idx="5">
                  <c:v>土木費</c:v>
                </c:pt>
                <c:pt idx="6">
                  <c:v>消防費</c:v>
                </c:pt>
                <c:pt idx="7">
                  <c:v>教育費</c:v>
                </c:pt>
                <c:pt idx="8">
                  <c:v>公債費</c:v>
                </c:pt>
                <c:pt idx="9">
                  <c:v>諸支出金</c:v>
                </c:pt>
              </c:strCache>
            </c:strRef>
          </c:cat>
          <c:val>
            <c:numRef>
              <c:f>円グラフ作成用データ!$B$52:$B$61</c:f>
              <c:numCache>
                <c:formatCode>#,##0_);[Red]\(#,##0\)</c:formatCode>
                <c:ptCount val="10"/>
                <c:pt idx="0">
                  <c:v>396885</c:v>
                </c:pt>
                <c:pt idx="1">
                  <c:v>8050829</c:v>
                </c:pt>
                <c:pt idx="2">
                  <c:v>57247290</c:v>
                </c:pt>
                <c:pt idx="3">
                  <c:v>5351540</c:v>
                </c:pt>
                <c:pt idx="4">
                  <c:v>253049</c:v>
                </c:pt>
                <c:pt idx="5">
                  <c:v>8921438</c:v>
                </c:pt>
                <c:pt idx="6">
                  <c:v>2894322</c:v>
                </c:pt>
                <c:pt idx="7">
                  <c:v>12193790</c:v>
                </c:pt>
                <c:pt idx="8">
                  <c:v>5443476</c:v>
                </c:pt>
                <c:pt idx="9">
                  <c:v>4581352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0CC1-4864-A517-FE3394D9A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4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106746</xdr:colOff>
      <xdr:row>0</xdr:row>
      <xdr:rowOff>89994</xdr:rowOff>
    </xdr:from>
    <xdr:to>
      <xdr:col>10</xdr:col>
      <xdr:colOff>144846</xdr:colOff>
      <xdr:row>26</xdr:row>
      <xdr:rowOff>147144</xdr:rowOff>
    </xdr:to>
    <xdr:graphicFrame macro="">
      <xdr:nvGraphicFramePr>
        <xdr:cNvPr id="7883" name="Chart 48">
          <a:extLst>
            <a:ext uri="{FF2B5EF4-FFF2-40B4-BE49-F238E27FC236}">
              <a16:creationId xmlns:a16="http://schemas.microsoft.com/office/drawing/2014/main" id="{00000000-0008-0000-0100-0000CB1E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502018</xdr:colOff>
      <xdr:row>4</xdr:row>
      <xdr:rowOff>149276</xdr:rowOff>
    </xdr:from>
    <xdr:to>
      <xdr:col>10</xdr:col>
      <xdr:colOff>149491</xdr:colOff>
      <xdr:row>17</xdr:row>
      <xdr:rowOff>66040</xdr:rowOff>
    </xdr:to>
    <xdr:grpSp>
      <xdr:nvGrpSpPr>
        <xdr:cNvPr id="7884" name="Group 278">
          <a:extLst>
            <a:ext uri="{FF2B5EF4-FFF2-40B4-BE49-F238E27FC236}">
              <a16:creationId xmlns:a16="http://schemas.microsoft.com/office/drawing/2014/main" id="{00000000-0008-0000-0100-0000CC1E0000}"/>
            </a:ext>
          </a:extLst>
        </xdr:cNvPr>
        <xdr:cNvGrpSpPr>
          <a:grpSpLocks/>
        </xdr:cNvGrpSpPr>
      </xdr:nvGrpSpPr>
      <xdr:grpSpPr bwMode="auto">
        <a:xfrm>
          <a:off x="3186603" y="835076"/>
          <a:ext cx="1851411" cy="2126564"/>
          <a:chOff x="339" y="128"/>
          <a:chExt cx="218" cy="213"/>
        </a:xfrm>
      </xdr:grpSpPr>
      <xdr:sp macro="" textlink="">
        <xdr:nvSpPr>
          <xdr:cNvPr id="7440" name="Text Box 3">
            <a:extLst>
              <a:ext uri="{FF2B5EF4-FFF2-40B4-BE49-F238E27FC236}">
                <a16:creationId xmlns:a16="http://schemas.microsoft.com/office/drawing/2014/main" id="{00000000-0008-0000-0100-0000101D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19" y="128"/>
            <a:ext cx="138" cy="114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分担金及び負担金</a:t>
            </a:r>
            <a:endParaRPr lang="en-US" altLang="ja-JP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endParaRPr>
          </a:p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lang="ja-JP" altLang="en-US" sz="800" b="0" i="0" baseline="0">
                <a:effectLst/>
                <a:latin typeface="ＭＳ ゴシック" panose="020B0609070205080204" pitchFamily="49" charset="-128"/>
                <a:ea typeface="ＭＳ ゴシック" panose="020B0609070205080204" pitchFamily="49" charset="-128"/>
                <a:cs typeface="+mn-cs"/>
              </a:rPr>
              <a:t>    </a:t>
            </a:r>
            <a:r>
              <a:rPr lang="en-US" altLang="ja-JP" sz="800" b="0" i="0" baseline="0">
                <a:solidFill>
                  <a:sysClr val="windowText" lastClr="000000"/>
                </a:solidFill>
                <a:effectLst/>
                <a:latin typeface="ＭＳ ゴシック" panose="020B0609070205080204" pitchFamily="49" charset="-128"/>
                <a:ea typeface="ＭＳ ゴシック" panose="020B0609070205080204" pitchFamily="49" charset="-128"/>
                <a:cs typeface="+mn-cs"/>
              </a:rPr>
              <a:t>351,580</a:t>
            </a:r>
            <a:r>
              <a:rPr lang="ja-JP" altLang="ja-JP" sz="800" b="0" i="0" baseline="0">
                <a:solidFill>
                  <a:sysClr val="windowText" lastClr="000000"/>
                </a:solidFill>
                <a:effectLst/>
                <a:latin typeface="ＭＳ ゴシック" panose="020B0609070205080204" pitchFamily="49" charset="-128"/>
                <a:ea typeface="ＭＳ ゴシック" panose="020B0609070205080204" pitchFamily="49" charset="-128"/>
                <a:cs typeface="+mn-cs"/>
              </a:rPr>
              <a:t>千円 </a:t>
            </a:r>
            <a:r>
              <a:rPr lang="en-US" altLang="ja-JP" sz="800" b="0" i="0" baseline="0">
                <a:solidFill>
                  <a:sysClr val="windowText" lastClr="000000"/>
                </a:solidFill>
                <a:effectLst/>
                <a:latin typeface="ＭＳ ゴシック" panose="020B0609070205080204" pitchFamily="49" charset="-128"/>
                <a:ea typeface="ＭＳ ゴシック" panose="020B0609070205080204" pitchFamily="49" charset="-128"/>
                <a:cs typeface="+mn-cs"/>
              </a:rPr>
              <a:t>0.3%</a:t>
            </a:r>
            <a:endParaRPr lang="ja-JP" altLang="ja-JP" sz="8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</a:endParaRPr>
          </a:p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ysClr val="windowText" lastClr="000000"/>
                </a:solidFill>
                <a:latin typeface="ＭＳ ゴシック"/>
                <a:ea typeface="ＭＳ ゴシック"/>
              </a:rPr>
              <a:t>使用料及び手数料</a:t>
            </a:r>
            <a:endParaRPr lang="en-US" altLang="ja-JP" sz="8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</a:endParaRPr>
          </a:p>
          <a:p>
            <a:pPr algn="l" rtl="0">
              <a:defRPr sz="1000"/>
            </a:pPr>
            <a:r>
              <a:rPr lang="ja-JP" altLang="ja-JP" sz="1000" b="0" i="0" baseline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   </a:t>
            </a:r>
            <a:r>
              <a:rPr lang="en-US" altLang="ja-JP" sz="1000" b="0" i="0" baseline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    </a:t>
            </a:r>
            <a:r>
              <a:rPr lang="en-US" altLang="ja-JP" sz="800" b="0" i="0" u="none" strike="noStrike" baseline="0">
                <a:solidFill>
                  <a:sysClr val="windowText" lastClr="000000"/>
                </a:solidFill>
                <a:effectLst/>
                <a:latin typeface="ＭＳ ゴシック"/>
                <a:ea typeface="ＭＳ ゴシック"/>
                <a:cs typeface="+mn-cs"/>
              </a:rPr>
              <a:t>821,690</a:t>
            </a:r>
            <a:r>
              <a:rPr lang="ja-JP" altLang="en-US" sz="800" b="0" i="0" u="none" strike="noStrike" baseline="0">
                <a:solidFill>
                  <a:sysClr val="windowText" lastClr="000000"/>
                </a:solidFill>
                <a:latin typeface="ＭＳ ゴシック"/>
                <a:ea typeface="ＭＳ ゴシック"/>
              </a:rPr>
              <a:t>千円 </a:t>
            </a:r>
            <a:r>
              <a:rPr lang="en-US" altLang="ja-JP" sz="800" b="0" i="0" u="none" strike="noStrike" baseline="0">
                <a:solidFill>
                  <a:sysClr val="windowText" lastClr="000000"/>
                </a:solidFill>
                <a:latin typeface="ＭＳ ゴシック"/>
                <a:ea typeface="ＭＳ ゴシック"/>
              </a:rPr>
              <a:t>0.8%</a:t>
            </a:r>
          </a:p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ysClr val="windowText" lastClr="000000"/>
                </a:solidFill>
                <a:latin typeface="ＭＳ ゴシック"/>
                <a:ea typeface="ＭＳ ゴシック"/>
              </a:rPr>
              <a:t>財産収入、寄附金、</a:t>
            </a:r>
          </a:p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ysClr val="windowText" lastClr="000000"/>
                </a:solidFill>
                <a:latin typeface="ＭＳ ゴシック"/>
                <a:ea typeface="ＭＳ ゴシック"/>
              </a:rPr>
              <a:t>　　繰入金、繰越金</a:t>
            </a:r>
          </a:p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ysClr val="windowText" lastClr="000000"/>
                </a:solidFill>
                <a:latin typeface="ＭＳ ゴシック"/>
                <a:ea typeface="ＭＳ ゴシック"/>
              </a:rPr>
              <a:t>　</a:t>
            </a:r>
            <a:r>
              <a:rPr lang="en-US" altLang="ja-JP" sz="800" b="0" i="0" u="none" strike="noStrike" baseline="0">
                <a:solidFill>
                  <a:sysClr val="windowText" lastClr="000000"/>
                </a:solidFill>
                <a:latin typeface="ＭＳ ゴシック"/>
                <a:ea typeface="ＭＳ ゴシック"/>
              </a:rPr>
              <a:t>3,797,016</a:t>
            </a:r>
            <a:r>
              <a:rPr lang="ja-JP" altLang="en-US" sz="800" b="0" i="0" u="none" strike="noStrike" baseline="0">
                <a:solidFill>
                  <a:sysClr val="windowText" lastClr="000000"/>
                </a:solidFill>
                <a:latin typeface="ＭＳ ゴシック"/>
                <a:ea typeface="ＭＳ ゴシック"/>
              </a:rPr>
              <a:t>千円 </a:t>
            </a:r>
            <a:r>
              <a:rPr lang="en-US" altLang="ja-JP" sz="800" b="0" i="0" u="none" strike="noStrike" baseline="0">
                <a:solidFill>
                  <a:sysClr val="windowText" lastClr="000000"/>
                </a:solidFill>
                <a:latin typeface="ＭＳ ゴシック"/>
                <a:ea typeface="ＭＳ ゴシック"/>
              </a:rPr>
              <a:t>3.6%</a:t>
            </a:r>
          </a:p>
          <a:p>
            <a:pPr algn="l" rtl="0">
              <a:defRPr sz="1000"/>
            </a:pPr>
            <a:endParaRPr lang="en-US" altLang="ja-JP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endParaRPr>
          </a:p>
        </xdr:txBody>
      </xdr:sp>
      <xdr:sp macro="" textlink="">
        <xdr:nvSpPr>
          <xdr:cNvPr id="7893" name="Line 7">
            <a:extLst>
              <a:ext uri="{FF2B5EF4-FFF2-40B4-BE49-F238E27FC236}">
                <a16:creationId xmlns:a16="http://schemas.microsoft.com/office/drawing/2014/main" id="{00000000-0008-0000-0100-0000D51E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339" y="309"/>
            <a:ext cx="112" cy="32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894" name="Line 8">
            <a:extLst>
              <a:ext uri="{FF2B5EF4-FFF2-40B4-BE49-F238E27FC236}">
                <a16:creationId xmlns:a16="http://schemas.microsoft.com/office/drawing/2014/main" id="{00000000-0008-0000-0100-0000D61E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450" y="241"/>
            <a:ext cx="15" cy="69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7</xdr:col>
      <xdr:colOff>19050</xdr:colOff>
      <xdr:row>18</xdr:row>
      <xdr:rowOff>95250</xdr:rowOff>
    </xdr:from>
    <xdr:to>
      <xdr:col>8</xdr:col>
      <xdr:colOff>247650</xdr:colOff>
      <xdr:row>18</xdr:row>
      <xdr:rowOff>114300</xdr:rowOff>
    </xdr:to>
    <xdr:sp macro="" textlink="">
      <xdr:nvSpPr>
        <xdr:cNvPr id="7885" name="Line 11">
          <a:extLst>
            <a:ext uri="{FF2B5EF4-FFF2-40B4-BE49-F238E27FC236}">
              <a16:creationId xmlns:a16="http://schemas.microsoft.com/office/drawing/2014/main" id="{00000000-0008-0000-0100-0000CD1E0000}"/>
            </a:ext>
          </a:extLst>
        </xdr:cNvPr>
        <xdr:cNvSpPr>
          <a:spLocks noChangeShapeType="1"/>
        </xdr:cNvSpPr>
      </xdr:nvSpPr>
      <xdr:spPr bwMode="auto">
        <a:xfrm flipV="1">
          <a:off x="3600450" y="3086100"/>
          <a:ext cx="838200" cy="19050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0</xdr:col>
      <xdr:colOff>123825</xdr:colOff>
      <xdr:row>27</xdr:row>
      <xdr:rowOff>133350</xdr:rowOff>
    </xdr:from>
    <xdr:to>
      <xdr:col>10</xdr:col>
      <xdr:colOff>104775</xdr:colOff>
      <xdr:row>56</xdr:row>
      <xdr:rowOff>0</xdr:rowOff>
    </xdr:to>
    <xdr:graphicFrame macro="">
      <xdr:nvGraphicFramePr>
        <xdr:cNvPr id="7886" name="Chart 15">
          <a:extLst>
            <a:ext uri="{FF2B5EF4-FFF2-40B4-BE49-F238E27FC236}">
              <a16:creationId xmlns:a16="http://schemas.microsoft.com/office/drawing/2014/main" id="{00000000-0008-0000-0100-0000CE1E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123825</xdr:colOff>
      <xdr:row>38</xdr:row>
      <xdr:rowOff>85725</xdr:rowOff>
    </xdr:from>
    <xdr:to>
      <xdr:col>7</xdr:col>
      <xdr:colOff>409575</xdr:colOff>
      <xdr:row>39</xdr:row>
      <xdr:rowOff>85725</xdr:rowOff>
    </xdr:to>
    <xdr:sp macro="" textlink="">
      <xdr:nvSpPr>
        <xdr:cNvPr id="7887" name="Text Box 18">
          <a:extLst>
            <a:ext uri="{FF2B5EF4-FFF2-40B4-BE49-F238E27FC236}">
              <a16:creationId xmlns:a16="http://schemas.microsoft.com/office/drawing/2014/main" id="{00000000-0008-0000-0100-0000CF1E0000}"/>
            </a:ext>
          </a:extLst>
        </xdr:cNvPr>
        <xdr:cNvSpPr txBox="1">
          <a:spLocks noChangeArrowheads="1"/>
        </xdr:cNvSpPr>
      </xdr:nvSpPr>
      <xdr:spPr bwMode="auto">
        <a:xfrm>
          <a:off x="2788197" y="6481270"/>
          <a:ext cx="832288" cy="1681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282081</xdr:colOff>
      <xdr:row>16</xdr:row>
      <xdr:rowOff>15365</xdr:rowOff>
    </xdr:from>
    <xdr:to>
      <xdr:col>10</xdr:col>
      <xdr:colOff>426861</xdr:colOff>
      <xdr:row>33</xdr:row>
      <xdr:rowOff>109536</xdr:rowOff>
    </xdr:to>
    <xdr:sp macro="" textlink="">
      <xdr:nvSpPr>
        <xdr:cNvPr id="7438" name="Text Box 30">
          <a:extLst>
            <a:ext uri="{FF2B5EF4-FFF2-40B4-BE49-F238E27FC236}">
              <a16:creationId xmlns:a16="http://schemas.microsoft.com/office/drawing/2014/main" id="{00000000-0008-0000-0100-00000E1D0000}"/>
            </a:ext>
          </a:extLst>
        </xdr:cNvPr>
        <xdr:cNvSpPr txBox="1">
          <a:spLocks noChangeArrowheads="1"/>
        </xdr:cNvSpPr>
      </xdr:nvSpPr>
      <xdr:spPr bwMode="auto">
        <a:xfrm>
          <a:off x="4044456" y="2691890"/>
          <a:ext cx="1240155" cy="292785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地方譲与税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　  </a:t>
          </a:r>
          <a:r>
            <a:rPr lang="en-US" altLang="ja-JP" sz="8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</a:rPr>
            <a:t>350,627</a:t>
          </a:r>
          <a:r>
            <a:rPr lang="ja-JP" altLang="en-US" sz="8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</a:rPr>
            <a:t>千円  </a:t>
          </a:r>
          <a:r>
            <a:rPr lang="en-US" altLang="ja-JP" sz="8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</a:rPr>
            <a:t>0.3%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</a:rPr>
            <a:t>利子割交付金　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</a:rPr>
            <a:t> 　   </a:t>
          </a:r>
          <a:r>
            <a:rPr lang="en-US" altLang="ja-JP" sz="8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</a:rPr>
            <a:t>33,206</a:t>
          </a:r>
          <a:r>
            <a:rPr lang="ja-JP" altLang="en-US" sz="8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</a:rPr>
            <a:t>千円  </a:t>
          </a:r>
          <a:r>
            <a:rPr lang="en-US" altLang="ja-JP" sz="8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</a:rPr>
            <a:t>0.0%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</a:rPr>
            <a:t>配当割交付金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</a:rPr>
            <a:t>  　 </a:t>
          </a:r>
          <a:r>
            <a:rPr lang="en-US" altLang="ja-JP" sz="8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</a:rPr>
            <a:t>367,705</a:t>
          </a:r>
          <a:r>
            <a:rPr lang="ja-JP" altLang="en-US" sz="8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</a:rPr>
            <a:t>千円  </a:t>
          </a:r>
          <a:r>
            <a:rPr lang="en-US" altLang="ja-JP" sz="8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</a:rPr>
            <a:t>0.3%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</a:rPr>
            <a:t>株式等譲渡所得割交付金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</a:rPr>
            <a:t>　   </a:t>
          </a:r>
          <a:r>
            <a:rPr lang="en-US" altLang="ja-JP" sz="8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</a:rPr>
            <a:t>483,145</a:t>
          </a:r>
          <a:r>
            <a:rPr lang="ja-JP" altLang="en-US" sz="8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</a:rPr>
            <a:t>千円  </a:t>
          </a:r>
          <a:r>
            <a:rPr lang="en-US" altLang="ja-JP" sz="8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</a:rPr>
            <a:t>0.5%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</a:rPr>
            <a:t>法人事業税交付金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</a:rPr>
            <a:t>　   </a:t>
          </a:r>
          <a:r>
            <a:rPr lang="en-US" altLang="ja-JP" sz="8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</a:rPr>
            <a:t>511,159</a:t>
          </a:r>
          <a:r>
            <a:rPr lang="ja-JP" altLang="en-US" sz="8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</a:rPr>
            <a:t>千円  </a:t>
          </a:r>
          <a:r>
            <a:rPr lang="en-US" altLang="ja-JP" sz="8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</a:rPr>
            <a:t>0.5%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</a:rPr>
            <a:t>地方消費税交付金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</a:rPr>
            <a:t>   </a:t>
          </a:r>
          <a:r>
            <a:rPr lang="en-US" altLang="ja-JP" sz="800" b="0" i="0" u="none" strike="noStrike" baseline="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5,312,446</a:t>
          </a:r>
          <a:r>
            <a:rPr lang="ja-JP" altLang="en-US" sz="8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</a:rPr>
            <a:t>千円  </a:t>
          </a:r>
          <a:r>
            <a:rPr lang="en-US" altLang="ja-JP" sz="8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</a:rPr>
            <a:t>5.0%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</a:rPr>
            <a:t>環境性能割交付金</a:t>
          </a:r>
          <a:endParaRPr lang="en-US" altLang="ja-JP" sz="800" b="0" i="0" u="none" strike="noStrike" baseline="0">
            <a:solidFill>
              <a:sysClr val="windowText" lastClr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ja-JP" sz="10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 　 </a:t>
          </a:r>
          <a:r>
            <a:rPr lang="en-US" altLang="ja-JP" sz="10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en-US" altLang="ja-JP" sz="800" b="0" i="0" u="none" strike="noStrike" baseline="0">
              <a:solidFill>
                <a:sysClr val="windowText" lastClr="000000"/>
              </a:solidFill>
              <a:effectLst/>
              <a:latin typeface="ＭＳ ゴシック"/>
              <a:ea typeface="ＭＳ ゴシック"/>
              <a:cs typeface="+mn-cs"/>
            </a:rPr>
            <a:t>94,587</a:t>
          </a:r>
          <a:r>
            <a:rPr lang="ja-JP" altLang="en-US" sz="8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</a:rPr>
            <a:t>千円  </a:t>
          </a:r>
          <a:r>
            <a:rPr lang="en-US" altLang="ja-JP" sz="8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</a:rPr>
            <a:t>0.1%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</a:rPr>
            <a:t>地方特例交付金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</a:rPr>
            <a:t>   </a:t>
          </a:r>
          <a:r>
            <a:rPr lang="en-US" altLang="ja-JP" sz="8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</a:rPr>
            <a:t>1,136,063</a:t>
          </a:r>
          <a:r>
            <a:rPr lang="ja-JP" altLang="en-US" sz="8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</a:rPr>
            <a:t>千円  </a:t>
          </a:r>
          <a:r>
            <a:rPr lang="en-US" altLang="ja-JP" sz="8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</a:rPr>
            <a:t>1.1%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</a:rPr>
            <a:t>交通安全対策特別交付金   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</a:rPr>
            <a:t>   　 </a:t>
          </a:r>
          <a:r>
            <a:rPr lang="en-US" altLang="ja-JP" sz="8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</a:rPr>
            <a:t>26,739</a:t>
          </a:r>
          <a:r>
            <a:rPr lang="ja-JP" altLang="en-US" sz="8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</a:rPr>
            <a:t>千円  </a:t>
          </a:r>
          <a:r>
            <a:rPr lang="en-US" altLang="ja-JP" sz="8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</a:rPr>
            <a:t>0.0%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</a:rPr>
            <a:t>市債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</a:rPr>
            <a:t>   </a:t>
          </a:r>
          <a:r>
            <a:rPr lang="en-US" altLang="ja-JP" sz="8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</a:rPr>
            <a:t>6,417,200</a:t>
          </a:r>
          <a:r>
            <a:rPr lang="ja-JP" altLang="en-US" sz="8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</a:rPr>
            <a:t>千円  </a:t>
          </a:r>
          <a:r>
            <a:rPr lang="en-US" altLang="ja-JP" sz="8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</a:rPr>
            <a:t>6.0%</a:t>
          </a:r>
        </a:p>
      </xdr:txBody>
    </xdr:sp>
    <xdr:clientData/>
  </xdr:twoCellAnchor>
  <xdr:twoCellAnchor>
    <xdr:from>
      <xdr:col>6</xdr:col>
      <xdr:colOff>127438</xdr:colOff>
      <xdr:row>26</xdr:row>
      <xdr:rowOff>39412</xdr:rowOff>
    </xdr:from>
    <xdr:to>
      <xdr:col>8</xdr:col>
      <xdr:colOff>281313</xdr:colOff>
      <xdr:row>26</xdr:row>
      <xdr:rowOff>59102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CxnSpPr/>
      </xdr:nvCxnSpPr>
      <xdr:spPr bwMode="auto">
        <a:xfrm>
          <a:off x="2791810" y="4416971"/>
          <a:ext cx="1246951" cy="1969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7</xdr:col>
      <xdr:colOff>147145</xdr:colOff>
      <xdr:row>14</xdr:row>
      <xdr:rowOff>1315</xdr:rowOff>
    </xdr:from>
    <xdr:to>
      <xdr:col>8</xdr:col>
      <xdr:colOff>492935</xdr:colOff>
      <xdr:row>15</xdr:row>
      <xdr:rowOff>131379</xdr:rowOff>
    </xdr:to>
    <xdr:cxnSp macro="">
      <xdr:nvCxnSpPr>
        <xdr:cNvPr id="12" name="直線コネクタ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CxnSpPr/>
      </xdr:nvCxnSpPr>
      <xdr:spPr bwMode="auto">
        <a:xfrm flipV="1">
          <a:off x="3358055" y="2360887"/>
          <a:ext cx="892328" cy="29823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5</xdr:col>
      <xdr:colOff>414337</xdr:colOff>
      <xdr:row>21</xdr:row>
      <xdr:rowOff>123825</xdr:rowOff>
    </xdr:from>
    <xdr:to>
      <xdr:col>6</xdr:col>
      <xdr:colOff>126125</xdr:colOff>
      <xdr:row>26</xdr:row>
      <xdr:rowOff>53608</xdr:rowOff>
    </xdr:to>
    <xdr:cxnSp macro="">
      <xdr:nvCxnSpPr>
        <xdr:cNvPr id="14" name="直線コネクタ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CxnSpPr/>
      </xdr:nvCxnSpPr>
      <xdr:spPr bwMode="auto">
        <a:xfrm>
          <a:off x="2533650" y="3633788"/>
          <a:ext cx="259475" cy="76322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5</xdr:col>
      <xdr:colOff>380090</xdr:colOff>
      <xdr:row>32</xdr:row>
      <xdr:rowOff>73572</xdr:rowOff>
    </xdr:from>
    <xdr:to>
      <xdr:col>6</xdr:col>
      <xdr:colOff>27589</xdr:colOff>
      <xdr:row>34</xdr:row>
      <xdr:rowOff>26427</xdr:rowOff>
    </xdr:to>
    <xdr:cxnSp macro="">
      <xdr:nvCxnSpPr>
        <xdr:cNvPr id="22" name="直線コネクタ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CxnSpPr/>
      </xdr:nvCxnSpPr>
      <xdr:spPr bwMode="auto">
        <a:xfrm flipH="1">
          <a:off x="2497924" y="5460124"/>
          <a:ext cx="194037" cy="289186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0.27645</cdr:x>
      <cdr:y>0.46192</cdr:y>
    </cdr:from>
    <cdr:to>
      <cdr:x>0.55897</cdr:x>
      <cdr:y>0.62465</cdr:y>
    </cdr:to>
    <cdr:sp macro="" textlink="">
      <cdr:nvSpPr>
        <cdr:cNvPr id="47111" name="Text Box 20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10533" y="2083679"/>
          <a:ext cx="1543707" cy="7340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歳　入</a:t>
          </a:r>
        </a:p>
        <a:p xmlns:a="http://schemas.openxmlformats.org/drawingml/2006/main">
          <a:pPr algn="ctr" rtl="0">
            <a:lnSpc>
              <a:spcPts val="14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 xmlns:a="http://schemas.openxmlformats.org/drawingml/2006/main">
          <a:pPr algn="ctr" rtl="0">
            <a:lnSpc>
              <a:spcPts val="1400"/>
            </a:lnSpc>
            <a:defRPr sz="1000"/>
          </a:pPr>
          <a:r>
            <a:rPr lang="en-US" altLang="ja-JP" sz="12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</a:rPr>
            <a:t>106,597,604</a:t>
          </a:r>
          <a:r>
            <a:rPr lang="ja-JP" altLang="en-US" sz="12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</a:rPr>
            <a:t>千円</a:t>
          </a:r>
        </a:p>
      </cdr:txBody>
    </cdr:sp>
  </cdr:relSizeAnchor>
  <cdr:relSizeAnchor xmlns:cdr="http://schemas.openxmlformats.org/drawingml/2006/chartDrawing">
    <cdr:from>
      <cdr:x>0.44311</cdr:x>
      <cdr:y>0.19926</cdr:y>
    </cdr:from>
    <cdr:to>
      <cdr:x>0.59393</cdr:x>
      <cdr:y>0.2684</cdr:y>
    </cdr:to>
    <cdr:sp macro="" textlink="">
      <cdr:nvSpPr>
        <cdr:cNvPr id="130050" name="Text Box 20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14187" y="901511"/>
          <a:ext cx="821713" cy="312815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0" tIns="0" rIns="0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自主財源</a:t>
          </a:r>
        </a:p>
        <a:p xmlns:a="http://schemas.openxmlformats.org/drawingml/2006/main">
          <a:pPr algn="ctr" rtl="0">
            <a:defRPr sz="1000"/>
          </a:pPr>
          <a:r>
            <a:rPr lang="en-US" altLang="ja-JP" sz="8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</a:rPr>
            <a:t>35,422,901</a:t>
          </a:r>
          <a:r>
            <a:rPr lang="ja-JP" altLang="en-US" sz="8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</a:rPr>
            <a:t>千円</a:t>
          </a:r>
        </a:p>
      </cdr:txBody>
    </cdr:sp>
  </cdr:relSizeAnchor>
  <cdr:relSizeAnchor xmlns:cdr="http://schemas.openxmlformats.org/drawingml/2006/chartDrawing">
    <cdr:from>
      <cdr:x>0.24837</cdr:x>
      <cdr:y>0.19811</cdr:y>
    </cdr:from>
    <cdr:to>
      <cdr:x>0.39575</cdr:x>
      <cdr:y>0.26898</cdr:y>
    </cdr:to>
    <cdr:sp macro="" textlink="">
      <cdr:nvSpPr>
        <cdr:cNvPr id="130051" name="Text Box 20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57098" y="893673"/>
          <a:ext cx="805294" cy="319688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0" tIns="0" rIns="0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依存財源</a:t>
          </a:r>
        </a:p>
        <a:p xmlns:a="http://schemas.openxmlformats.org/drawingml/2006/main">
          <a:pPr algn="ctr" rtl="0">
            <a:defRPr sz="1000"/>
          </a:pPr>
          <a:r>
            <a:rPr lang="en-US" altLang="ja-JP" sz="8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</a:rPr>
            <a:t>71,174,703</a:t>
          </a:r>
          <a:r>
            <a:rPr lang="ja-JP" altLang="en-US" sz="8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</a:rPr>
            <a:t>千円</a:t>
          </a:r>
        </a:p>
      </cdr:txBody>
    </cdr:sp>
  </cdr:relSizeAnchor>
  <cdr:relSizeAnchor xmlns:cdr="http://schemas.openxmlformats.org/drawingml/2006/chartDrawing">
    <cdr:from>
      <cdr:x>0.49409</cdr:x>
      <cdr:y>0.35173</cdr:y>
    </cdr:from>
    <cdr:to>
      <cdr:x>0.654</cdr:x>
      <cdr:y>0.42253</cdr:y>
    </cdr:to>
    <cdr:sp macro="" textlink="">
      <cdr:nvSpPr>
        <cdr:cNvPr id="130052" name="Text Box 206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99742" y="1586640"/>
          <a:ext cx="873759" cy="319373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0" tIns="0" rIns="0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8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</a:rPr>
            <a:t>市税</a:t>
          </a:r>
        </a:p>
        <a:p xmlns:a="http://schemas.openxmlformats.org/drawingml/2006/main">
          <a:pPr algn="ctr" rtl="0">
            <a:defRPr sz="1000"/>
          </a:pPr>
          <a:r>
            <a:rPr lang="en-US" altLang="ja-JP" sz="8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</a:rPr>
            <a:t>28,944,441</a:t>
          </a:r>
          <a:r>
            <a:rPr lang="ja-JP" altLang="en-US" sz="8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</a:rPr>
            <a:t>千円</a:t>
          </a:r>
        </a:p>
      </cdr:txBody>
    </cdr:sp>
  </cdr:relSizeAnchor>
  <cdr:relSizeAnchor xmlns:cdr="http://schemas.openxmlformats.org/drawingml/2006/chartDrawing">
    <cdr:from>
      <cdr:x>0.85243</cdr:x>
      <cdr:y>0.45365</cdr:y>
    </cdr:from>
    <cdr:to>
      <cdr:x>1</cdr:x>
      <cdr:y>0.52718</cdr:y>
    </cdr:to>
    <cdr:sp macro="" textlink="">
      <cdr:nvSpPr>
        <cdr:cNvPr id="130053" name="Text Box 20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57734" y="2046374"/>
          <a:ext cx="806332" cy="331687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0" tIns="0" rIns="0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8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</a:rPr>
            <a:t>諸収入</a:t>
          </a:r>
        </a:p>
        <a:p xmlns:a="http://schemas.openxmlformats.org/drawingml/2006/main">
          <a:pPr algn="ctr" rtl="0">
            <a:defRPr sz="1000"/>
          </a:pPr>
          <a:r>
            <a:rPr lang="en-US" altLang="ja-JP" sz="8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</a:rPr>
            <a:t>1,508,174</a:t>
          </a:r>
          <a:r>
            <a:rPr lang="ja-JP" altLang="en-US" sz="8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</a:rPr>
            <a:t>千円</a:t>
          </a:r>
        </a:p>
      </cdr:txBody>
    </cdr:sp>
  </cdr:relSizeAnchor>
  <cdr:relSizeAnchor xmlns:cdr="http://schemas.openxmlformats.org/drawingml/2006/chartDrawing">
    <cdr:from>
      <cdr:x>0.77348</cdr:x>
      <cdr:y>0.09363</cdr:y>
    </cdr:from>
    <cdr:to>
      <cdr:x>0.91767</cdr:x>
      <cdr:y>0.16516</cdr:y>
    </cdr:to>
    <cdr:sp macro="" textlink="">
      <cdr:nvSpPr>
        <cdr:cNvPr id="130054" name="Text Box 206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781277" y="415201"/>
          <a:ext cx="704891" cy="317214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0" tIns="0" rIns="0" bIns="0" anchor="ctr" upright="1"/>
        <a:lstStyle xmlns:a="http://schemas.openxmlformats.org/drawingml/2006/main"/>
        <a:p xmlns:a="http://schemas.openxmlformats.org/drawingml/2006/main"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en-US" sz="8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</a:rPr>
            <a:t>分</a:t>
          </a:r>
          <a:r>
            <a:rPr lang="ja-JP" altLang="ja-JP" sz="8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担金等</a:t>
          </a:r>
          <a:endParaRPr lang="en-US" altLang="ja-JP" sz="800" b="0" i="0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 xmlns:a="http://schemas.openxmlformats.org/drawingml/2006/main"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altLang="ja-JP" sz="8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</a:rPr>
            <a:t>4,970,286</a:t>
          </a:r>
          <a:r>
            <a:rPr lang="ja-JP" altLang="en-US" sz="8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</a:rPr>
            <a:t>千円</a:t>
          </a:r>
        </a:p>
        <a:p xmlns:a="http://schemas.openxmlformats.org/drawingml/2006/main"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ja-JP" altLang="ja-JP" sz="800">
            <a:effectLst/>
          </a:endParaRPr>
        </a:p>
      </cdr:txBody>
    </cdr:sp>
  </cdr:relSizeAnchor>
  <cdr:relSizeAnchor xmlns:cdr="http://schemas.openxmlformats.org/drawingml/2006/chartDrawing">
    <cdr:from>
      <cdr:x>0.19616</cdr:x>
      <cdr:y>0.34776</cdr:y>
    </cdr:from>
    <cdr:to>
      <cdr:x>0.36098</cdr:x>
      <cdr:y>0.41981</cdr:y>
    </cdr:to>
    <cdr:sp macro="" textlink="">
      <cdr:nvSpPr>
        <cdr:cNvPr id="130055" name="Text Box 20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8949" y="1542235"/>
          <a:ext cx="805743" cy="31952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0" tIns="0" rIns="0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国庫支出金</a:t>
          </a:r>
        </a:p>
        <a:p xmlns:a="http://schemas.openxmlformats.org/drawingml/2006/main">
          <a:pPr algn="ctr" rtl="0">
            <a:defRPr sz="1000"/>
          </a:pPr>
          <a:r>
            <a:rPr lang="en-US" altLang="ja-JP" sz="8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</a:rPr>
            <a:t>29,975,388</a:t>
          </a:r>
          <a:r>
            <a:rPr lang="ja-JP" altLang="en-US" sz="8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</a:rPr>
            <a:t>千円</a:t>
          </a:r>
        </a:p>
      </cdr:txBody>
    </cdr:sp>
  </cdr:relSizeAnchor>
  <cdr:relSizeAnchor xmlns:cdr="http://schemas.openxmlformats.org/drawingml/2006/chartDrawing">
    <cdr:from>
      <cdr:x>0.16361</cdr:x>
      <cdr:y>0.64563</cdr:y>
    </cdr:from>
    <cdr:to>
      <cdr:x>0.31877</cdr:x>
      <cdr:y>0.71978</cdr:y>
    </cdr:to>
    <cdr:sp macro="" textlink="">
      <cdr:nvSpPr>
        <cdr:cNvPr id="130056" name="Text Box 206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99807" y="2863203"/>
          <a:ext cx="758519" cy="328834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0" tIns="0" rIns="0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地方交付税</a:t>
          </a:r>
        </a:p>
        <a:p xmlns:a="http://schemas.openxmlformats.org/drawingml/2006/main">
          <a:pPr algn="ctr" rtl="0">
            <a:defRPr sz="1000"/>
          </a:pPr>
          <a:r>
            <a:rPr lang="en-US" altLang="ja-JP" sz="8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</a:rPr>
            <a:t>17,934,552</a:t>
          </a:r>
          <a:r>
            <a:rPr lang="ja-JP" altLang="en-US" sz="8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</a:rPr>
            <a:t>千円</a:t>
          </a:r>
        </a:p>
      </cdr:txBody>
    </cdr:sp>
  </cdr:relSizeAnchor>
  <cdr:relSizeAnchor xmlns:cdr="http://schemas.openxmlformats.org/drawingml/2006/chartDrawing">
    <cdr:from>
      <cdr:x>0.35776</cdr:x>
      <cdr:y>0.73609</cdr:y>
    </cdr:from>
    <cdr:to>
      <cdr:x>0.5135</cdr:x>
      <cdr:y>0.80835</cdr:y>
    </cdr:to>
    <cdr:sp macro="" textlink="">
      <cdr:nvSpPr>
        <cdr:cNvPr id="130057" name="Text Box 206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48978" y="3264326"/>
          <a:ext cx="761354" cy="320452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0" tIns="0" rIns="0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地方譲与税等</a:t>
          </a:r>
          <a:endParaRPr lang="en-US" altLang="ja-JP" sz="800" b="0" i="0" u="none" strike="noStrike" baseline="0">
            <a:solidFill>
              <a:srgbClr val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 xmlns:a="http://schemas.openxmlformats.org/drawingml/2006/main"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altLang="ja-JP" sz="800" b="0" i="0" baseline="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14,732,877</a:t>
          </a:r>
          <a:r>
            <a:rPr lang="ja-JP" altLang="ja-JP" sz="800" b="0" i="0" baseline="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千円</a:t>
          </a:r>
          <a:endParaRPr lang="ja-JP" altLang="ja-JP" sz="80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 xmlns:a="http://schemas.openxmlformats.org/drawingml/2006/main">
          <a:pPr algn="l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</cdr:txBody>
    </cdr:sp>
  </cdr:relSizeAnchor>
  <cdr:relSizeAnchor xmlns:cdr="http://schemas.openxmlformats.org/drawingml/2006/chartDrawing">
    <cdr:from>
      <cdr:x>0.61217</cdr:x>
      <cdr:y>0.83369</cdr:y>
    </cdr:from>
    <cdr:to>
      <cdr:x>0.78684</cdr:x>
      <cdr:y>0.90537</cdr:y>
    </cdr:to>
    <cdr:sp macro="" textlink="">
      <cdr:nvSpPr>
        <cdr:cNvPr id="130058" name="Text Box 20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992647" y="3697151"/>
          <a:ext cx="853896" cy="31788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0" tIns="0" rIns="0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府支出金</a:t>
          </a:r>
        </a:p>
        <a:p xmlns:a="http://schemas.openxmlformats.org/drawingml/2006/main">
          <a:pPr algn="ctr" rtl="0">
            <a:defRPr sz="1000"/>
          </a:pPr>
          <a:r>
            <a:rPr lang="en-US" altLang="ja-JP" sz="8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</a:rPr>
            <a:t>8,531,886</a:t>
          </a:r>
          <a:r>
            <a:rPr lang="ja-JP" altLang="en-US" sz="8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</a:rPr>
            <a:t>千円</a:t>
          </a:r>
        </a:p>
      </cdr:txBody>
    </cdr:sp>
  </cdr:relSizeAnchor>
  <cdr:relSizeAnchor xmlns:cdr="http://schemas.openxmlformats.org/drawingml/2006/chartDrawing">
    <cdr:from>
      <cdr:x>0.57511</cdr:x>
      <cdr:y>0.73461</cdr:y>
    </cdr:from>
    <cdr:to>
      <cdr:x>0.64788</cdr:x>
      <cdr:y>0.84595</cdr:y>
    </cdr:to>
    <cdr:sp macro="" textlink="">
      <cdr:nvSpPr>
        <cdr:cNvPr id="14" name="直線コネクタ 13"/>
        <cdr:cNvSpPr/>
      </cdr:nvSpPr>
      <cdr:spPr bwMode="auto">
        <a:xfrm xmlns:a="http://schemas.openxmlformats.org/drawingml/2006/main" rot="5400000" flipH="1">
          <a:off x="2742489" y="3326796"/>
          <a:ext cx="493752" cy="355731"/>
        </a:xfrm>
        <a:prstGeom xmlns:a="http://schemas.openxmlformats.org/drawingml/2006/main" prst="line">
          <a:avLst/>
        </a:prstGeom>
        <a:solidFill xmlns:a="http://schemas.openxmlformats.org/drawingml/2006/main">
          <a:srgbClr val="FFFFFF"/>
        </a:solidFill>
        <a:ln xmlns:a="http://schemas.openxmlformats.org/drawingml/2006/main"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>
        <a:bodyPr xmlns:a="http://schemas.openxmlformats.org/drawingml/2006/main" vertOverflow="clip" wrap="square" lIns="18288" tIns="0" rIns="0" bIns="0" upright="1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0.28868</cdr:x>
      <cdr:y>0.4209</cdr:y>
    </cdr:from>
    <cdr:to>
      <cdr:x>0.54464</cdr:x>
      <cdr:y>0.58735</cdr:y>
    </cdr:to>
    <cdr:sp macro="" textlink="">
      <cdr:nvSpPr>
        <cdr:cNvPr id="7065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96822" y="1978476"/>
          <a:ext cx="1238514" cy="78241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lnSpc>
              <a:spcPts val="14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歳　出</a:t>
          </a:r>
        </a:p>
        <a:p xmlns:a="http://schemas.openxmlformats.org/drawingml/2006/main">
          <a:pPr algn="ctr" rtl="0">
            <a:lnSpc>
              <a:spcPts val="14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 xmlns:a="http://schemas.openxmlformats.org/drawingml/2006/main">
          <a:pPr algn="ctr" rtl="0">
            <a:lnSpc>
              <a:spcPts val="1400"/>
            </a:lnSpc>
            <a:defRPr sz="1000"/>
          </a:pPr>
          <a:r>
            <a:rPr lang="en-US" altLang="ja-JP" sz="11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</a:rPr>
            <a:t>105,333,971</a:t>
          </a: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</a:rPr>
            <a:t>千円</a:t>
          </a:r>
        </a:p>
      </cdr:txBody>
    </cdr:sp>
  </cdr:relSizeAnchor>
  <cdr:relSizeAnchor xmlns:cdr="http://schemas.openxmlformats.org/drawingml/2006/chartDrawing">
    <cdr:from>
      <cdr:x>0.53872</cdr:x>
      <cdr:y>0.56139</cdr:y>
    </cdr:from>
    <cdr:to>
      <cdr:x>0.68976</cdr:x>
      <cdr:y>0.62847</cdr:y>
    </cdr:to>
    <cdr:sp macro="" textlink="">
      <cdr:nvSpPr>
        <cdr:cNvPr id="7065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02830" y="2662946"/>
          <a:ext cx="729746" cy="318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0" tIns="0" rIns="0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8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</a:rPr>
            <a:t>57,247,290</a:t>
          </a:r>
          <a:r>
            <a:rPr lang="ja-JP" altLang="en-US" sz="8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</a:rPr>
            <a:t>千円</a:t>
          </a:r>
        </a:p>
        <a:p xmlns:a="http://schemas.openxmlformats.org/drawingml/2006/main">
          <a:pPr algn="ctr" rtl="0">
            <a:defRPr sz="1000"/>
          </a:pPr>
          <a:r>
            <a:rPr lang="en-US" altLang="ja-JP" sz="8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</a:rPr>
            <a:t>54.3%</a:t>
          </a:r>
        </a:p>
      </cdr:txBody>
    </cdr:sp>
  </cdr:relSizeAnchor>
  <cdr:relSizeAnchor xmlns:cdr="http://schemas.openxmlformats.org/drawingml/2006/chartDrawing">
    <cdr:from>
      <cdr:x>0.50823</cdr:x>
      <cdr:y>0.1281</cdr:y>
    </cdr:from>
    <cdr:to>
      <cdr:x>0.65951</cdr:x>
      <cdr:y>0.19382</cdr:y>
    </cdr:to>
    <cdr:sp macro="" textlink="">
      <cdr:nvSpPr>
        <cdr:cNvPr id="7065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59185" y="602135"/>
          <a:ext cx="731999" cy="30892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0" tIns="0" rIns="0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8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</a:rPr>
            <a:t>8,050,829</a:t>
          </a:r>
          <a:r>
            <a:rPr lang="ja-JP" altLang="en-US" sz="8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</a:rPr>
            <a:t>千円</a:t>
          </a:r>
        </a:p>
        <a:p xmlns:a="http://schemas.openxmlformats.org/drawingml/2006/main">
          <a:pPr algn="ctr" rtl="0">
            <a:defRPr sz="1000"/>
          </a:pPr>
          <a:r>
            <a:rPr lang="en-US" altLang="ja-JP" sz="8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</a:rPr>
            <a:t>7.6%</a:t>
          </a:r>
        </a:p>
      </cdr:txBody>
    </cdr:sp>
  </cdr:relSizeAnchor>
  <cdr:relSizeAnchor xmlns:cdr="http://schemas.openxmlformats.org/drawingml/2006/chartDrawing">
    <cdr:from>
      <cdr:x>0.36507</cdr:x>
      <cdr:y>0.08329</cdr:y>
    </cdr:from>
    <cdr:to>
      <cdr:x>0.48713</cdr:x>
      <cdr:y>0.15804</cdr:y>
    </cdr:to>
    <cdr:sp macro="" textlink="">
      <cdr:nvSpPr>
        <cdr:cNvPr id="7066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66477" y="391530"/>
          <a:ext cx="590612" cy="351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0" tIns="0" rIns="0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8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</a:rPr>
            <a:t>396,885</a:t>
          </a:r>
          <a:r>
            <a:rPr lang="ja-JP" altLang="en-US" sz="8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</a:rPr>
            <a:t>千円  </a:t>
          </a:r>
        </a:p>
        <a:p xmlns:a="http://schemas.openxmlformats.org/drawingml/2006/main">
          <a:pPr algn="ctr" rtl="0">
            <a:defRPr sz="1000"/>
          </a:pPr>
          <a:r>
            <a:rPr lang="en-US" altLang="ja-JP" sz="8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</a:rPr>
            <a:t>0.4%</a:t>
          </a:r>
        </a:p>
      </cdr:txBody>
    </cdr:sp>
  </cdr:relSizeAnchor>
  <cdr:relSizeAnchor xmlns:cdr="http://schemas.openxmlformats.org/drawingml/2006/chartDrawing">
    <cdr:from>
      <cdr:x>0.18224</cdr:x>
      <cdr:y>0.09354</cdr:y>
    </cdr:from>
    <cdr:to>
      <cdr:x>0.33131</cdr:x>
      <cdr:y>0.15827</cdr:y>
    </cdr:to>
    <cdr:sp macro="" textlink="">
      <cdr:nvSpPr>
        <cdr:cNvPr id="70661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81785" y="439699"/>
          <a:ext cx="721305" cy="3042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0" tIns="0" rIns="0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8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</a:rPr>
            <a:t>4,581,352</a:t>
          </a:r>
          <a:r>
            <a:rPr lang="ja-JP" altLang="en-US" sz="8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</a:rPr>
            <a:t>千円</a:t>
          </a:r>
        </a:p>
        <a:p xmlns:a="http://schemas.openxmlformats.org/drawingml/2006/main">
          <a:pPr algn="ctr" rtl="0">
            <a:defRPr sz="1000"/>
          </a:pPr>
          <a:r>
            <a:rPr lang="en-US" altLang="ja-JP" sz="8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</a:rPr>
            <a:t>4.4%</a:t>
          </a:r>
        </a:p>
      </cdr:txBody>
    </cdr:sp>
  </cdr:relSizeAnchor>
  <cdr:relSizeAnchor xmlns:cdr="http://schemas.openxmlformats.org/drawingml/2006/chartDrawing">
    <cdr:from>
      <cdr:x>0.08157</cdr:x>
      <cdr:y>0.17606</cdr:y>
    </cdr:from>
    <cdr:to>
      <cdr:x>0.23285</cdr:x>
      <cdr:y>0.24059</cdr:y>
    </cdr:to>
    <cdr:sp macro="" textlink="">
      <cdr:nvSpPr>
        <cdr:cNvPr id="70662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94700" y="827577"/>
          <a:ext cx="731999" cy="30332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0" tIns="0" rIns="0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8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</a:rPr>
            <a:t>5,443,476</a:t>
          </a:r>
          <a:r>
            <a:rPr lang="ja-JP" altLang="en-US" sz="8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</a:rPr>
            <a:t>千円</a:t>
          </a:r>
        </a:p>
        <a:p xmlns:a="http://schemas.openxmlformats.org/drawingml/2006/main">
          <a:pPr algn="ctr" rtl="0">
            <a:defRPr sz="1000"/>
          </a:pPr>
          <a:r>
            <a:rPr lang="en-US" altLang="ja-JP" sz="8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</a:rPr>
            <a:t>5.2%</a:t>
          </a:r>
        </a:p>
      </cdr:txBody>
    </cdr:sp>
  </cdr:relSizeAnchor>
  <cdr:relSizeAnchor xmlns:cdr="http://schemas.openxmlformats.org/drawingml/2006/chartDrawing">
    <cdr:from>
      <cdr:x>0.16163</cdr:x>
      <cdr:y>0.37295</cdr:y>
    </cdr:from>
    <cdr:to>
      <cdr:x>0.31453</cdr:x>
      <cdr:y>0.43655</cdr:y>
    </cdr:to>
    <cdr:sp macro="" textlink="">
      <cdr:nvSpPr>
        <cdr:cNvPr id="70663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82086" y="1753106"/>
          <a:ext cx="739838" cy="2989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0" tIns="0" rIns="0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8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</a:rPr>
            <a:t>12,193,790</a:t>
          </a:r>
          <a:r>
            <a:rPr lang="ja-JP" altLang="en-US" sz="8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</a:rPr>
            <a:t>千円</a:t>
          </a:r>
        </a:p>
        <a:p xmlns:a="http://schemas.openxmlformats.org/drawingml/2006/main">
          <a:pPr algn="ctr" rtl="0">
            <a:defRPr sz="1000"/>
          </a:pPr>
          <a:r>
            <a:rPr lang="en-US" altLang="ja-JP" sz="8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</a:rPr>
            <a:t>11.6%</a:t>
          </a:r>
        </a:p>
      </cdr:txBody>
    </cdr:sp>
  </cdr:relSizeAnchor>
  <cdr:relSizeAnchor xmlns:cdr="http://schemas.openxmlformats.org/drawingml/2006/chartDrawing">
    <cdr:from>
      <cdr:x>0</cdr:x>
      <cdr:y>0.35433</cdr:y>
    </cdr:from>
    <cdr:to>
      <cdr:x>0.1458</cdr:x>
      <cdr:y>0.44285</cdr:y>
    </cdr:to>
    <cdr:sp macro="" textlink="">
      <cdr:nvSpPr>
        <cdr:cNvPr id="7066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1665579"/>
          <a:ext cx="705482" cy="4160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0" tIns="0" rIns="0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8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</a:rPr>
            <a:t>2,894,322</a:t>
          </a:r>
          <a:r>
            <a:rPr lang="ja-JP" altLang="en-US" sz="8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</a:rPr>
            <a:t>千円</a:t>
          </a:r>
        </a:p>
        <a:p xmlns:a="http://schemas.openxmlformats.org/drawingml/2006/main">
          <a:pPr algn="ctr" rtl="0">
            <a:defRPr sz="1000"/>
          </a:pPr>
          <a:r>
            <a:rPr lang="en-US" altLang="ja-JP" sz="8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</a:rPr>
            <a:t>2.7%</a:t>
          </a:r>
        </a:p>
      </cdr:txBody>
    </cdr:sp>
  </cdr:relSizeAnchor>
  <cdr:relSizeAnchor xmlns:cdr="http://schemas.openxmlformats.org/drawingml/2006/chartDrawing">
    <cdr:from>
      <cdr:x>0.12538</cdr:x>
      <cdr:y>0.53954</cdr:y>
    </cdr:from>
    <cdr:to>
      <cdr:x>0.29089</cdr:x>
      <cdr:y>0.60583</cdr:y>
    </cdr:to>
    <cdr:sp macro="" textlink="">
      <cdr:nvSpPr>
        <cdr:cNvPr id="131081" name="Text Box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5766" y="2559269"/>
          <a:ext cx="799657" cy="31444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0" tIns="0" rIns="0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8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</a:rPr>
            <a:t>8,921,438</a:t>
          </a:r>
          <a:r>
            <a:rPr lang="ja-JP" altLang="en-US" sz="8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</a:rPr>
            <a:t>千円</a:t>
          </a:r>
        </a:p>
        <a:p xmlns:a="http://schemas.openxmlformats.org/drawingml/2006/main">
          <a:pPr algn="ctr" rtl="0">
            <a:defRPr sz="1000"/>
          </a:pPr>
          <a:r>
            <a:rPr lang="en-US" altLang="ja-JP" sz="8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</a:rPr>
            <a:t>8.5%</a:t>
          </a:r>
        </a:p>
      </cdr:txBody>
    </cdr:sp>
  </cdr:relSizeAnchor>
  <cdr:relSizeAnchor xmlns:cdr="http://schemas.openxmlformats.org/drawingml/2006/chartDrawing">
    <cdr:from>
      <cdr:x>0</cdr:x>
      <cdr:y>0.7258</cdr:y>
    </cdr:from>
    <cdr:to>
      <cdr:x>0.15423</cdr:x>
      <cdr:y>0.79202</cdr:y>
    </cdr:to>
    <cdr:sp macro="" textlink="">
      <cdr:nvSpPr>
        <cdr:cNvPr id="131082" name="Text Box 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411709"/>
          <a:ext cx="746273" cy="31127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0" tIns="0" rIns="0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8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</a:rPr>
            <a:t>253,049</a:t>
          </a:r>
          <a:r>
            <a:rPr lang="ja-JP" altLang="en-US" sz="8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</a:rPr>
            <a:t>千円</a:t>
          </a:r>
        </a:p>
        <a:p xmlns:a="http://schemas.openxmlformats.org/drawingml/2006/main">
          <a:pPr algn="ctr" rtl="0">
            <a:defRPr sz="1000"/>
          </a:pPr>
          <a:r>
            <a:rPr lang="en-US" altLang="ja-JP" sz="8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</a:rPr>
            <a:t>0.2%</a:t>
          </a:r>
        </a:p>
      </cdr:txBody>
    </cdr:sp>
  </cdr:relSizeAnchor>
  <cdr:relSizeAnchor xmlns:cdr="http://schemas.openxmlformats.org/drawingml/2006/chartDrawing">
    <cdr:from>
      <cdr:x>0.08528</cdr:x>
      <cdr:y>0.82888</cdr:y>
    </cdr:from>
    <cdr:to>
      <cdr:x>0.23608</cdr:x>
      <cdr:y>0.90409</cdr:y>
    </cdr:to>
    <cdr:sp macro="" textlink="">
      <cdr:nvSpPr>
        <cdr:cNvPr id="131083" name="Text Box 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12652" y="3896215"/>
          <a:ext cx="729676" cy="35353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0" tIns="0" rIns="0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8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</a:rPr>
            <a:t>5,351,540</a:t>
          </a:r>
          <a:r>
            <a:rPr lang="ja-JP" altLang="en-US" sz="8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</a:rPr>
            <a:t>千円</a:t>
          </a:r>
        </a:p>
        <a:p xmlns:a="http://schemas.openxmlformats.org/drawingml/2006/main">
          <a:pPr algn="ctr" rtl="0">
            <a:defRPr sz="1000"/>
          </a:pPr>
          <a:r>
            <a:rPr lang="en-US" altLang="ja-JP" sz="8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</a:rPr>
            <a:t>5.1%</a:t>
          </a:r>
        </a:p>
      </cdr:txBody>
    </cdr:sp>
  </cdr:relSizeAnchor>
  <cdr:relSizeAnchor xmlns:cdr="http://schemas.openxmlformats.org/drawingml/2006/chartDrawing">
    <cdr:from>
      <cdr:x>0.11304</cdr:x>
      <cdr:y>0.65592</cdr:y>
    </cdr:from>
    <cdr:to>
      <cdr:x>0.15435</cdr:x>
      <cdr:y>0.68455</cdr:y>
    </cdr:to>
    <cdr:sp macro="" textlink="">
      <cdr:nvSpPr>
        <cdr:cNvPr id="131085" name="Line 14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>
          <a:off x="546979" y="3083217"/>
          <a:ext cx="199887" cy="134578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0.22933</cdr:x>
      <cdr:y>0.20466</cdr:y>
    </cdr:from>
    <cdr:to>
      <cdr:x>0.29094</cdr:x>
      <cdr:y>0.24708</cdr:y>
    </cdr:to>
    <cdr:sp macro="" textlink="">
      <cdr:nvSpPr>
        <cdr:cNvPr id="2" name="Line 1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1109663" y="962026"/>
          <a:ext cx="298108" cy="19939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0.07874</cdr:x>
      <cdr:y>0.4154</cdr:y>
    </cdr:from>
    <cdr:to>
      <cdr:x>0.12991</cdr:x>
      <cdr:y>0.46379</cdr:y>
    </cdr:to>
    <cdr:sp macro="" textlink="">
      <cdr:nvSpPr>
        <cdr:cNvPr id="21" name="Line 1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381001" y="1952625"/>
          <a:ext cx="247596" cy="22746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0.41831</cdr:x>
      <cdr:y>0.14792</cdr:y>
    </cdr:from>
    <cdr:to>
      <cdr:x>0.41831</cdr:x>
      <cdr:y>0.20153</cdr:y>
    </cdr:to>
    <cdr:cxnSp macro="">
      <cdr:nvCxnSpPr>
        <cdr:cNvPr id="4" name="直線コネクタ 3">
          <a:extLst xmlns:a="http://schemas.openxmlformats.org/drawingml/2006/main">
            <a:ext uri="{FF2B5EF4-FFF2-40B4-BE49-F238E27FC236}">
              <a16:creationId xmlns:a16="http://schemas.microsoft.com/office/drawing/2014/main" id="{BE990A6C-3F6A-4645-8AED-E8AA5F325786}"/>
            </a:ext>
          </a:extLst>
        </cdr:cNvPr>
        <cdr:cNvCxnSpPr/>
      </cdr:nvCxnSpPr>
      <cdr:spPr bwMode="auto">
        <a:xfrm xmlns:a="http://schemas.openxmlformats.org/drawingml/2006/main">
          <a:off x="2024062" y="695325"/>
          <a:ext cx="0" cy="252000"/>
        </a:xfrm>
        <a:prstGeom xmlns:a="http://schemas.openxmlformats.org/drawingml/2006/main" prst="line">
          <a:avLst/>
        </a:prstGeom>
        <a:solidFill xmlns:a="http://schemas.openxmlformats.org/drawingml/2006/main">
          <a:srgbClr val="FFFFFF"/>
        </a:solidFill>
        <a:ln xmlns:a="http://schemas.openxmlformats.org/drawingml/2006/main"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0.30653</cdr:x>
      <cdr:y>0.14265</cdr:y>
    </cdr:from>
    <cdr:to>
      <cdr:x>0.36508</cdr:x>
      <cdr:y>0.22125</cdr:y>
    </cdr:to>
    <cdr:sp macro="" textlink="">
      <cdr:nvSpPr>
        <cdr:cNvPr id="24" name="Line 1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1480999" y="676660"/>
          <a:ext cx="282883" cy="37283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0.16363</cdr:x>
      <cdr:y>0.69866</cdr:y>
    </cdr:from>
    <cdr:to>
      <cdr:x>0.19735</cdr:x>
      <cdr:y>0.78396</cdr:y>
    </cdr:to>
    <cdr:cxnSp macro="">
      <cdr:nvCxnSpPr>
        <cdr:cNvPr id="6" name="直線コネクタ 5">
          <a:extLst xmlns:a="http://schemas.openxmlformats.org/drawingml/2006/main">
            <a:ext uri="{FF2B5EF4-FFF2-40B4-BE49-F238E27FC236}">
              <a16:creationId xmlns:a16="http://schemas.microsoft.com/office/drawing/2014/main" id="{559560C2-6471-42FE-8908-3A86FFA7E330}"/>
            </a:ext>
          </a:extLst>
        </cdr:cNvPr>
        <cdr:cNvCxnSpPr/>
      </cdr:nvCxnSpPr>
      <cdr:spPr bwMode="auto">
        <a:xfrm xmlns:a="http://schemas.openxmlformats.org/drawingml/2006/main" flipH="1">
          <a:off x="790575" y="3314043"/>
          <a:ext cx="162911" cy="404649"/>
        </a:xfrm>
        <a:prstGeom xmlns:a="http://schemas.openxmlformats.org/drawingml/2006/main" prst="line">
          <a:avLst/>
        </a:prstGeom>
        <a:solidFill xmlns:a="http://schemas.openxmlformats.org/drawingml/2006/main">
          <a:srgbClr val="FFFFFF"/>
        </a:solidFill>
        <a:ln xmlns:a="http://schemas.openxmlformats.org/drawingml/2006/main"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</cdr:cxn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9"/>
  <sheetViews>
    <sheetView showGridLines="0" tabSelected="1" zoomScaleNormal="100" zoomScaleSheetLayoutView="100" workbookViewId="0">
      <pane xSplit="2" topLeftCell="C1" activePane="topRight" state="frozen"/>
      <selection activeCell="E20" sqref="E20"/>
      <selection pane="topRight"/>
    </sheetView>
  </sheetViews>
  <sheetFormatPr defaultColWidth="8" defaultRowHeight="13.2" x14ac:dyDescent="0.2"/>
  <cols>
    <col min="1" max="1" width="6" style="13" customWidth="1"/>
    <col min="2" max="2" width="16.21875" style="13" customWidth="1"/>
    <col min="3" max="3" width="12.77734375" style="13" bestFit="1" customWidth="1"/>
    <col min="4" max="4" width="7.77734375" style="13" customWidth="1"/>
    <col min="5" max="5" width="12.77734375" style="13" bestFit="1" customWidth="1"/>
    <col min="6" max="6" width="7.77734375" style="13" customWidth="1"/>
    <col min="7" max="7" width="12.77734375" style="78" bestFit="1" customWidth="1"/>
    <col min="8" max="8" width="7.77734375" style="78" customWidth="1"/>
    <col min="9" max="9" width="12.33203125" style="78" customWidth="1"/>
    <col min="10" max="10" width="7.77734375" style="78" customWidth="1"/>
    <col min="11" max="11" width="3" style="13" customWidth="1"/>
    <col min="12" max="16384" width="8" style="13"/>
  </cols>
  <sheetData>
    <row r="1" spans="1:13" ht="21" x14ac:dyDescent="0.25">
      <c r="A1" s="16" t="s">
        <v>84</v>
      </c>
      <c r="C1" s="78"/>
      <c r="D1" s="78"/>
      <c r="E1" s="78"/>
      <c r="F1" s="78"/>
      <c r="K1" s="29"/>
    </row>
    <row r="2" spans="1:13" ht="21" x14ac:dyDescent="0.25">
      <c r="A2" s="16"/>
      <c r="C2" s="78"/>
      <c r="D2" s="78"/>
      <c r="E2" s="78"/>
      <c r="F2" s="78"/>
      <c r="K2" s="29"/>
    </row>
    <row r="3" spans="1:13" ht="16.2" x14ac:dyDescent="0.2">
      <c r="A3" s="15" t="s">
        <v>83</v>
      </c>
      <c r="C3" s="78"/>
      <c r="D3" s="78"/>
      <c r="E3" s="78"/>
      <c r="F3" s="78"/>
      <c r="K3" s="29"/>
    </row>
    <row r="4" spans="1:13" ht="14.25" customHeight="1" x14ac:dyDescent="0.2">
      <c r="A4" s="15"/>
      <c r="C4" s="78"/>
      <c r="D4" s="78"/>
      <c r="E4" s="78"/>
      <c r="F4" s="78"/>
      <c r="K4" s="29"/>
    </row>
    <row r="5" spans="1:13" s="24" customFormat="1" ht="14.4" x14ac:dyDescent="0.2">
      <c r="A5" s="36"/>
      <c r="C5" s="92"/>
      <c r="D5" s="92"/>
      <c r="E5" s="92"/>
      <c r="F5" s="92"/>
      <c r="G5" s="92"/>
      <c r="H5" s="92"/>
      <c r="I5" s="92"/>
      <c r="J5" s="93"/>
      <c r="L5" s="29"/>
    </row>
    <row r="6" spans="1:13" ht="15.6" x14ac:dyDescent="0.2">
      <c r="A6" s="38" t="s">
        <v>90</v>
      </c>
      <c r="C6" s="78"/>
      <c r="D6" s="78"/>
      <c r="E6" s="78"/>
      <c r="F6" s="78"/>
      <c r="J6" s="94" t="s">
        <v>50</v>
      </c>
      <c r="L6" s="29"/>
    </row>
    <row r="7" spans="1:13" ht="15.75" customHeight="1" x14ac:dyDescent="0.2">
      <c r="C7" s="202" t="s">
        <v>105</v>
      </c>
      <c r="D7" s="203"/>
      <c r="E7" s="203"/>
      <c r="F7" s="204"/>
      <c r="G7" s="202" t="s">
        <v>106</v>
      </c>
      <c r="H7" s="203"/>
      <c r="I7" s="203"/>
      <c r="J7" s="204"/>
    </row>
    <row r="8" spans="1:13" ht="15.75" customHeight="1" x14ac:dyDescent="0.2">
      <c r="A8" s="201" t="s">
        <v>45</v>
      </c>
      <c r="B8" s="198"/>
      <c r="C8" s="33" t="s">
        <v>85</v>
      </c>
      <c r="D8" s="34" t="s">
        <v>80</v>
      </c>
      <c r="E8" s="35" t="s">
        <v>86</v>
      </c>
      <c r="F8" s="35" t="s">
        <v>80</v>
      </c>
      <c r="G8" s="112" t="s">
        <v>82</v>
      </c>
      <c r="H8" s="113" t="s">
        <v>80</v>
      </c>
      <c r="I8" s="114" t="s">
        <v>2</v>
      </c>
      <c r="J8" s="115" t="s">
        <v>80</v>
      </c>
      <c r="K8" s="14"/>
      <c r="M8" s="37"/>
    </row>
    <row r="9" spans="1:13" ht="15.75" customHeight="1" x14ac:dyDescent="0.2">
      <c r="A9" s="207" t="s">
        <v>21</v>
      </c>
      <c r="B9" s="206"/>
      <c r="C9" s="46">
        <v>29710408</v>
      </c>
      <c r="D9" s="47">
        <v>103.2</v>
      </c>
      <c r="E9" s="48">
        <v>29439779</v>
      </c>
      <c r="F9" s="49">
        <v>100</v>
      </c>
      <c r="G9" s="119">
        <f>+SUM(G10:G16)</f>
        <v>28504537</v>
      </c>
      <c r="H9" s="120">
        <f t="shared" ref="H9:J37" si="0">IF(C9=0,0,ROUND(G9/C9*100,1))</f>
        <v>95.9</v>
      </c>
      <c r="I9" s="121">
        <f>+SUM(I10:I16)</f>
        <v>28944441</v>
      </c>
      <c r="J9" s="122">
        <f t="shared" si="0"/>
        <v>98.3</v>
      </c>
      <c r="K9" s="25"/>
    </row>
    <row r="10" spans="1:13" ht="15.75" customHeight="1" x14ac:dyDescent="0.2">
      <c r="A10" s="45"/>
      <c r="B10" s="44" t="s">
        <v>41</v>
      </c>
      <c r="C10" s="50">
        <v>13452756</v>
      </c>
      <c r="D10" s="47">
        <v>105.2</v>
      </c>
      <c r="E10" s="51">
        <v>13215145</v>
      </c>
      <c r="F10" s="49">
        <v>99.4</v>
      </c>
      <c r="G10" s="123">
        <v>12256913</v>
      </c>
      <c r="H10" s="120">
        <f t="shared" si="0"/>
        <v>91.1</v>
      </c>
      <c r="I10" s="124">
        <v>12673378</v>
      </c>
      <c r="J10" s="122">
        <f>IF(E10=0,0,ROUND(I10/E10*100,1))</f>
        <v>95.9</v>
      </c>
      <c r="K10" s="14"/>
    </row>
    <row r="11" spans="1:13" ht="15.75" customHeight="1" x14ac:dyDescent="0.2">
      <c r="A11" s="41"/>
      <c r="B11" s="44" t="s">
        <v>22</v>
      </c>
      <c r="C11" s="50">
        <v>11706071</v>
      </c>
      <c r="D11" s="47">
        <v>100.9</v>
      </c>
      <c r="E11" s="51">
        <v>11641995</v>
      </c>
      <c r="F11" s="49">
        <v>100.5</v>
      </c>
      <c r="G11" s="123">
        <v>11640257</v>
      </c>
      <c r="H11" s="120">
        <f t="shared" si="0"/>
        <v>99.4</v>
      </c>
      <c r="I11" s="124">
        <v>11629854</v>
      </c>
      <c r="J11" s="122">
        <f t="shared" si="0"/>
        <v>99.9</v>
      </c>
      <c r="K11" s="14"/>
    </row>
    <row r="12" spans="1:13" ht="15.75" customHeight="1" x14ac:dyDescent="0.2">
      <c r="A12" s="41"/>
      <c r="B12" s="44" t="s">
        <v>23</v>
      </c>
      <c r="C12" s="50">
        <v>374827</v>
      </c>
      <c r="D12" s="47">
        <v>96.1</v>
      </c>
      <c r="E12" s="51">
        <v>366345</v>
      </c>
      <c r="F12" s="49">
        <v>99.8</v>
      </c>
      <c r="G12" s="123">
        <v>375206</v>
      </c>
      <c r="H12" s="120">
        <f t="shared" si="0"/>
        <v>100.1</v>
      </c>
      <c r="I12" s="124">
        <v>379734</v>
      </c>
      <c r="J12" s="122">
        <f t="shared" si="0"/>
        <v>103.7</v>
      </c>
      <c r="K12" s="25"/>
    </row>
    <row r="13" spans="1:13" ht="15.75" customHeight="1" x14ac:dyDescent="0.2">
      <c r="A13" s="42"/>
      <c r="B13" s="44" t="s">
        <v>47</v>
      </c>
      <c r="C13" s="50">
        <v>1609059</v>
      </c>
      <c r="D13" s="47">
        <v>109.1</v>
      </c>
      <c r="E13" s="51">
        <v>1657626</v>
      </c>
      <c r="F13" s="49">
        <v>99.6</v>
      </c>
      <c r="G13" s="123">
        <v>1658789</v>
      </c>
      <c r="H13" s="120">
        <f t="shared" si="0"/>
        <v>103.1</v>
      </c>
      <c r="I13" s="124">
        <v>1709428</v>
      </c>
      <c r="J13" s="122">
        <f t="shared" si="0"/>
        <v>103.1</v>
      </c>
      <c r="K13" s="14"/>
    </row>
    <row r="14" spans="1:13" ht="15.75" hidden="1" customHeight="1" x14ac:dyDescent="0.2">
      <c r="A14" s="43"/>
      <c r="B14" s="44" t="s">
        <v>42</v>
      </c>
      <c r="C14" s="50">
        <v>0</v>
      </c>
      <c r="D14" s="47">
        <v>0</v>
      </c>
      <c r="E14" s="51">
        <v>0</v>
      </c>
      <c r="F14" s="52">
        <v>0</v>
      </c>
      <c r="G14" s="123"/>
      <c r="H14" s="120">
        <f t="shared" si="0"/>
        <v>0</v>
      </c>
      <c r="I14" s="124"/>
      <c r="J14" s="122">
        <f t="shared" si="0"/>
        <v>0</v>
      </c>
      <c r="K14" s="14"/>
    </row>
    <row r="15" spans="1:13" ht="15.75" customHeight="1" x14ac:dyDescent="0.2">
      <c r="A15" s="43"/>
      <c r="B15" s="44" t="s">
        <v>48</v>
      </c>
      <c r="C15" s="50">
        <v>11141</v>
      </c>
      <c r="D15" s="47">
        <v>119.9</v>
      </c>
      <c r="E15" s="51">
        <v>12272</v>
      </c>
      <c r="F15" s="49">
        <v>104.9</v>
      </c>
      <c r="G15" s="123">
        <v>11458</v>
      </c>
      <c r="H15" s="120">
        <f t="shared" si="0"/>
        <v>102.8</v>
      </c>
      <c r="I15" s="124">
        <v>14572</v>
      </c>
      <c r="J15" s="122">
        <f t="shared" si="0"/>
        <v>118.7</v>
      </c>
      <c r="K15" s="14"/>
    </row>
    <row r="16" spans="1:13" ht="15.75" customHeight="1" x14ac:dyDescent="0.2">
      <c r="A16" s="40"/>
      <c r="B16" s="44" t="s">
        <v>49</v>
      </c>
      <c r="C16" s="50">
        <v>2556554</v>
      </c>
      <c r="D16" s="47">
        <v>100.8</v>
      </c>
      <c r="E16" s="51">
        <v>2546396</v>
      </c>
      <c r="F16" s="49">
        <v>101</v>
      </c>
      <c r="G16" s="123">
        <v>2561914</v>
      </c>
      <c r="H16" s="120">
        <f t="shared" si="0"/>
        <v>100.2</v>
      </c>
      <c r="I16" s="124">
        <v>2537475</v>
      </c>
      <c r="J16" s="122">
        <f t="shared" si="0"/>
        <v>99.6</v>
      </c>
      <c r="K16" s="14"/>
    </row>
    <row r="17" spans="1:11" ht="15.75" customHeight="1" x14ac:dyDescent="0.2">
      <c r="A17" s="189" t="s">
        <v>24</v>
      </c>
      <c r="B17" s="191"/>
      <c r="C17" s="50">
        <v>338185</v>
      </c>
      <c r="D17" s="53">
        <v>89.8</v>
      </c>
      <c r="E17" s="51">
        <v>349174</v>
      </c>
      <c r="F17" s="52">
        <v>101.5</v>
      </c>
      <c r="G17" s="123">
        <v>368799</v>
      </c>
      <c r="H17" s="120">
        <f t="shared" si="0"/>
        <v>109.1</v>
      </c>
      <c r="I17" s="124">
        <v>350627</v>
      </c>
      <c r="J17" s="122">
        <f t="shared" si="0"/>
        <v>100.4</v>
      </c>
      <c r="K17" s="66"/>
    </row>
    <row r="18" spans="1:11" ht="15.75" customHeight="1" x14ac:dyDescent="0.2">
      <c r="A18" s="189" t="s">
        <v>25</v>
      </c>
      <c r="B18" s="191"/>
      <c r="C18" s="50">
        <v>28993</v>
      </c>
      <c r="D18" s="53">
        <v>90.2</v>
      </c>
      <c r="E18" s="51">
        <v>26655</v>
      </c>
      <c r="F18" s="52">
        <v>93.5</v>
      </c>
      <c r="G18" s="123">
        <v>26383</v>
      </c>
      <c r="H18" s="120">
        <f t="shared" si="0"/>
        <v>91</v>
      </c>
      <c r="I18" s="124">
        <v>33206</v>
      </c>
      <c r="J18" s="122">
        <f t="shared" si="0"/>
        <v>124.6</v>
      </c>
      <c r="K18" s="14"/>
    </row>
    <row r="19" spans="1:11" ht="15.75" customHeight="1" x14ac:dyDescent="0.2">
      <c r="A19" s="189" t="s">
        <v>43</v>
      </c>
      <c r="B19" s="212"/>
      <c r="C19" s="50">
        <v>224077</v>
      </c>
      <c r="D19" s="53">
        <v>116.5</v>
      </c>
      <c r="E19" s="51">
        <v>266445</v>
      </c>
      <c r="F19" s="52">
        <v>112.1</v>
      </c>
      <c r="G19" s="123">
        <v>209511</v>
      </c>
      <c r="H19" s="120">
        <f t="shared" si="0"/>
        <v>93.5</v>
      </c>
      <c r="I19" s="124">
        <v>367705</v>
      </c>
      <c r="J19" s="122">
        <f t="shared" si="0"/>
        <v>138</v>
      </c>
      <c r="K19" s="14"/>
    </row>
    <row r="20" spans="1:11" x14ac:dyDescent="0.2">
      <c r="A20" s="189" t="s">
        <v>44</v>
      </c>
      <c r="B20" s="191"/>
      <c r="C20" s="50">
        <v>218957</v>
      </c>
      <c r="D20" s="53">
        <v>87.4</v>
      </c>
      <c r="E20" s="51">
        <v>286604</v>
      </c>
      <c r="F20" s="52">
        <v>168.7</v>
      </c>
      <c r="G20" s="123">
        <v>266908</v>
      </c>
      <c r="H20" s="120">
        <f t="shared" si="0"/>
        <v>121.9</v>
      </c>
      <c r="I20" s="124">
        <v>483145</v>
      </c>
      <c r="J20" s="122">
        <f t="shared" si="0"/>
        <v>168.6</v>
      </c>
      <c r="K20" s="14"/>
    </row>
    <row r="21" spans="1:11" ht="15.75" customHeight="1" x14ac:dyDescent="0.2">
      <c r="A21" s="189" t="s">
        <v>92</v>
      </c>
      <c r="B21" s="191"/>
      <c r="C21" s="67">
        <v>497019</v>
      </c>
      <c r="D21" s="68">
        <v>112.7</v>
      </c>
      <c r="E21" s="69">
        <v>468584</v>
      </c>
      <c r="F21" s="70">
        <v>114</v>
      </c>
      <c r="G21" s="123">
        <v>490092</v>
      </c>
      <c r="H21" s="120">
        <f>IF(C21=0,0,ROUND(G21/C21*100,1))</f>
        <v>98.6</v>
      </c>
      <c r="I21" s="124">
        <v>511159</v>
      </c>
      <c r="J21" s="122">
        <f>IF(E21=0,0,ROUND(I21/E21*100,1))</f>
        <v>109.1</v>
      </c>
      <c r="K21" s="14"/>
    </row>
    <row r="22" spans="1:11" ht="15.75" customHeight="1" x14ac:dyDescent="0.2">
      <c r="A22" s="189" t="s">
        <v>26</v>
      </c>
      <c r="B22" s="191"/>
      <c r="C22" s="50">
        <v>4822371</v>
      </c>
      <c r="D22" s="53">
        <v>110.3</v>
      </c>
      <c r="E22" s="51">
        <v>5071007</v>
      </c>
      <c r="F22" s="52">
        <v>98.4</v>
      </c>
      <c r="G22" s="123">
        <v>4789578</v>
      </c>
      <c r="H22" s="120">
        <f t="shared" si="0"/>
        <v>99.3</v>
      </c>
      <c r="I22" s="124">
        <v>5312446</v>
      </c>
      <c r="J22" s="122">
        <f t="shared" si="0"/>
        <v>104.8</v>
      </c>
      <c r="K22" s="14"/>
    </row>
    <row r="23" spans="1:11" ht="15.75" customHeight="1" x14ac:dyDescent="0.2">
      <c r="A23" s="189" t="s">
        <v>27</v>
      </c>
      <c r="B23" s="191"/>
      <c r="C23" s="50">
        <v>10</v>
      </c>
      <c r="D23" s="53">
        <v>100</v>
      </c>
      <c r="E23" s="51">
        <v>4166</v>
      </c>
      <c r="F23" s="52">
        <v>167</v>
      </c>
      <c r="G23" s="123">
        <v>10</v>
      </c>
      <c r="H23" s="120">
        <f t="shared" si="0"/>
        <v>100</v>
      </c>
      <c r="I23" s="124">
        <v>0</v>
      </c>
      <c r="J23" s="122">
        <f t="shared" si="0"/>
        <v>0</v>
      </c>
      <c r="K23" s="14"/>
    </row>
    <row r="24" spans="1:11" ht="15.75" customHeight="1" x14ac:dyDescent="0.2">
      <c r="A24" s="189" t="s">
        <v>87</v>
      </c>
      <c r="B24" s="191"/>
      <c r="C24" s="67">
        <v>63421</v>
      </c>
      <c r="D24" s="68">
        <v>99.9</v>
      </c>
      <c r="E24" s="69">
        <v>91556</v>
      </c>
      <c r="F24" s="70">
        <v>122.7</v>
      </c>
      <c r="G24" s="123">
        <v>72680</v>
      </c>
      <c r="H24" s="120">
        <f t="shared" si="0"/>
        <v>114.6</v>
      </c>
      <c r="I24" s="124">
        <v>94587</v>
      </c>
      <c r="J24" s="122">
        <f t="shared" si="0"/>
        <v>103.3</v>
      </c>
      <c r="K24" s="14"/>
    </row>
    <row r="25" spans="1:11" ht="15.75" customHeight="1" x14ac:dyDescent="0.2">
      <c r="A25" s="189" t="s">
        <v>28</v>
      </c>
      <c r="B25" s="191"/>
      <c r="C25" s="50">
        <v>210002</v>
      </c>
      <c r="D25" s="53">
        <v>101.1</v>
      </c>
      <c r="E25" s="51">
        <v>205445</v>
      </c>
      <c r="F25" s="52">
        <v>93</v>
      </c>
      <c r="G25" s="123">
        <v>1635018</v>
      </c>
      <c r="H25" s="120">
        <f t="shared" si="0"/>
        <v>778.6</v>
      </c>
      <c r="I25" s="124">
        <v>1136063</v>
      </c>
      <c r="J25" s="122">
        <f t="shared" si="0"/>
        <v>553</v>
      </c>
      <c r="K25" s="14"/>
    </row>
    <row r="26" spans="1:11" ht="15.75" customHeight="1" x14ac:dyDescent="0.2">
      <c r="A26" s="189" t="s">
        <v>29</v>
      </c>
      <c r="B26" s="191"/>
      <c r="C26" s="50">
        <v>16635687</v>
      </c>
      <c r="D26" s="53">
        <v>107.5</v>
      </c>
      <c r="E26" s="51">
        <v>16635687</v>
      </c>
      <c r="F26" s="52">
        <v>107.5</v>
      </c>
      <c r="G26" s="123">
        <v>17934552</v>
      </c>
      <c r="H26" s="120">
        <f t="shared" si="0"/>
        <v>107.8</v>
      </c>
      <c r="I26" s="124">
        <v>17934552</v>
      </c>
      <c r="J26" s="122">
        <f t="shared" si="0"/>
        <v>107.8</v>
      </c>
      <c r="K26" s="14"/>
    </row>
    <row r="27" spans="1:11" x14ac:dyDescent="0.2">
      <c r="A27" s="189" t="s">
        <v>30</v>
      </c>
      <c r="B27" s="196"/>
      <c r="C27" s="50">
        <v>36600</v>
      </c>
      <c r="D27" s="53">
        <v>100</v>
      </c>
      <c r="E27" s="51">
        <v>28342</v>
      </c>
      <c r="F27" s="52">
        <v>93.3</v>
      </c>
      <c r="G27" s="123">
        <v>29604</v>
      </c>
      <c r="H27" s="120">
        <f t="shared" si="0"/>
        <v>80.900000000000006</v>
      </c>
      <c r="I27" s="124">
        <v>26739</v>
      </c>
      <c r="J27" s="122">
        <f t="shared" si="0"/>
        <v>94.3</v>
      </c>
      <c r="K27" s="14"/>
    </row>
    <row r="28" spans="1:11" s="78" customFormat="1" ht="15.75" customHeight="1" x14ac:dyDescent="0.2">
      <c r="A28" s="189" t="s">
        <v>31</v>
      </c>
      <c r="B28" s="196"/>
      <c r="C28" s="50">
        <v>388879</v>
      </c>
      <c r="D28" s="53">
        <v>78.5</v>
      </c>
      <c r="E28" s="51">
        <v>411747</v>
      </c>
      <c r="F28" s="52">
        <v>85.5</v>
      </c>
      <c r="G28" s="123">
        <v>349158</v>
      </c>
      <c r="H28" s="120">
        <f t="shared" si="0"/>
        <v>89.8</v>
      </c>
      <c r="I28" s="124">
        <v>351580</v>
      </c>
      <c r="J28" s="122">
        <f t="shared" si="0"/>
        <v>85.4</v>
      </c>
      <c r="K28" s="14"/>
    </row>
    <row r="29" spans="1:11" s="78" customFormat="1" ht="15.75" customHeight="1" x14ac:dyDescent="0.2">
      <c r="A29" s="189" t="s">
        <v>32</v>
      </c>
      <c r="B29" s="196"/>
      <c r="C29" s="50">
        <v>713788</v>
      </c>
      <c r="D29" s="53">
        <v>87.5</v>
      </c>
      <c r="E29" s="51">
        <v>707273</v>
      </c>
      <c r="F29" s="52">
        <v>86.7</v>
      </c>
      <c r="G29" s="123">
        <v>830965</v>
      </c>
      <c r="H29" s="120">
        <f t="shared" si="0"/>
        <v>116.4</v>
      </c>
      <c r="I29" s="124">
        <v>821690</v>
      </c>
      <c r="J29" s="122">
        <f t="shared" si="0"/>
        <v>116.2</v>
      </c>
      <c r="K29" s="14"/>
    </row>
    <row r="30" spans="1:11" s="78" customFormat="1" ht="15.75" customHeight="1" x14ac:dyDescent="0.2">
      <c r="A30" s="189" t="s">
        <v>33</v>
      </c>
      <c r="B30" s="196"/>
      <c r="C30" s="50">
        <v>31354034</v>
      </c>
      <c r="D30" s="53">
        <v>85.4</v>
      </c>
      <c r="E30" s="51">
        <v>29746036</v>
      </c>
      <c r="F30" s="52">
        <v>88.3</v>
      </c>
      <c r="G30" s="123">
        <v>31702274</v>
      </c>
      <c r="H30" s="120">
        <f t="shared" si="0"/>
        <v>101.1</v>
      </c>
      <c r="I30" s="124">
        <v>29975388</v>
      </c>
      <c r="J30" s="122">
        <f t="shared" si="0"/>
        <v>100.8</v>
      </c>
      <c r="K30" s="14"/>
    </row>
    <row r="31" spans="1:11" s="78" customFormat="1" ht="15.75" customHeight="1" x14ac:dyDescent="0.2">
      <c r="A31" s="189" t="s">
        <v>34</v>
      </c>
      <c r="B31" s="196"/>
      <c r="C31" s="50">
        <v>9239993</v>
      </c>
      <c r="D31" s="53">
        <v>112</v>
      </c>
      <c r="E31" s="51">
        <v>8136421</v>
      </c>
      <c r="F31" s="52">
        <v>107.5</v>
      </c>
      <c r="G31" s="123">
        <v>8912659</v>
      </c>
      <c r="H31" s="120">
        <f t="shared" si="0"/>
        <v>96.5</v>
      </c>
      <c r="I31" s="124">
        <v>8531886</v>
      </c>
      <c r="J31" s="122">
        <f t="shared" si="0"/>
        <v>104.9</v>
      </c>
      <c r="K31" s="14"/>
    </row>
    <row r="32" spans="1:11" s="78" customFormat="1" ht="15.75" customHeight="1" x14ac:dyDescent="0.2">
      <c r="A32" s="189" t="s">
        <v>35</v>
      </c>
      <c r="B32" s="196"/>
      <c r="C32" s="50">
        <v>138428</v>
      </c>
      <c r="D32" s="53">
        <v>58</v>
      </c>
      <c r="E32" s="51">
        <v>137652</v>
      </c>
      <c r="F32" s="52">
        <v>114.7</v>
      </c>
      <c r="G32" s="123">
        <v>138986</v>
      </c>
      <c r="H32" s="120">
        <f t="shared" si="0"/>
        <v>100.4</v>
      </c>
      <c r="I32" s="124">
        <v>142895</v>
      </c>
      <c r="J32" s="122">
        <f t="shared" si="0"/>
        <v>103.8</v>
      </c>
      <c r="K32" s="14"/>
    </row>
    <row r="33" spans="1:11" s="78" customFormat="1" ht="15.75" customHeight="1" x14ac:dyDescent="0.2">
      <c r="A33" s="189" t="s">
        <v>46</v>
      </c>
      <c r="B33" s="196"/>
      <c r="C33" s="50">
        <v>150859</v>
      </c>
      <c r="D33" s="53">
        <v>148.6</v>
      </c>
      <c r="E33" s="51">
        <v>146121</v>
      </c>
      <c r="F33" s="52">
        <v>150.5</v>
      </c>
      <c r="G33" s="123">
        <v>226687</v>
      </c>
      <c r="H33" s="120">
        <f t="shared" si="0"/>
        <v>150.30000000000001</v>
      </c>
      <c r="I33" s="124">
        <v>218519</v>
      </c>
      <c r="J33" s="122">
        <f t="shared" si="0"/>
        <v>149.5</v>
      </c>
      <c r="K33" s="14"/>
    </row>
    <row r="34" spans="1:11" s="78" customFormat="1" ht="15.75" customHeight="1" x14ac:dyDescent="0.2">
      <c r="A34" s="189" t="s">
        <v>36</v>
      </c>
      <c r="B34" s="196"/>
      <c r="C34" s="50">
        <v>5734909</v>
      </c>
      <c r="D34" s="53">
        <v>71.099999999999994</v>
      </c>
      <c r="E34" s="51">
        <v>2767630</v>
      </c>
      <c r="F34" s="52">
        <v>97.6</v>
      </c>
      <c r="G34" s="123">
        <v>4688979</v>
      </c>
      <c r="H34" s="120">
        <f t="shared" si="0"/>
        <v>81.8</v>
      </c>
      <c r="I34" s="124">
        <v>2181454</v>
      </c>
      <c r="J34" s="122">
        <f t="shared" si="0"/>
        <v>78.8</v>
      </c>
      <c r="K34" s="14"/>
    </row>
    <row r="35" spans="1:11" s="78" customFormat="1" ht="15.75" customHeight="1" x14ac:dyDescent="0.2">
      <c r="A35" s="187" t="s">
        <v>38</v>
      </c>
      <c r="B35" s="188"/>
      <c r="C35" s="54">
        <v>2572559</v>
      </c>
      <c r="D35" s="55">
        <v>58.3</v>
      </c>
      <c r="E35" s="56">
        <v>2546259</v>
      </c>
      <c r="F35" s="57">
        <v>75.2</v>
      </c>
      <c r="G35" s="125">
        <v>1906951</v>
      </c>
      <c r="H35" s="126">
        <f>IF(C35=0,0,ROUND(G35/C35*100,1))</f>
        <v>74.099999999999994</v>
      </c>
      <c r="I35" s="127">
        <v>1508174</v>
      </c>
      <c r="J35" s="128">
        <f>IF(E35=0,0,ROUND(I35/E35*100,1))</f>
        <v>59.2</v>
      </c>
      <c r="K35" s="14"/>
    </row>
    <row r="36" spans="1:11" s="78" customFormat="1" ht="15.75" customHeight="1" x14ac:dyDescent="0.2">
      <c r="A36" s="189" t="s">
        <v>39</v>
      </c>
      <c r="B36" s="196"/>
      <c r="C36" s="50">
        <v>10280800</v>
      </c>
      <c r="D36" s="53">
        <v>149.6</v>
      </c>
      <c r="E36" s="51">
        <v>8253800</v>
      </c>
      <c r="F36" s="52">
        <v>170.5</v>
      </c>
      <c r="G36" s="123">
        <v>8492700</v>
      </c>
      <c r="H36" s="129">
        <f>IF(C36=0,0,ROUND(G36/C36*100,1))</f>
        <v>82.6</v>
      </c>
      <c r="I36" s="124">
        <v>6417200</v>
      </c>
      <c r="J36" s="130">
        <f>IF(E36=0,0,ROUND(I36/E36*100,1))</f>
        <v>77.7</v>
      </c>
      <c r="K36" s="14"/>
    </row>
    <row r="37" spans="1:11" s="78" customFormat="1" ht="15.75" customHeight="1" x14ac:dyDescent="0.2">
      <c r="A37" s="207" t="s">
        <v>37</v>
      </c>
      <c r="B37" s="208"/>
      <c r="C37" s="58">
        <v>1267840</v>
      </c>
      <c r="D37" s="59">
        <v>99.3</v>
      </c>
      <c r="E37" s="60">
        <v>1267840</v>
      </c>
      <c r="F37" s="61">
        <v>99.3</v>
      </c>
      <c r="G37" s="131">
        <v>1254148</v>
      </c>
      <c r="H37" s="132">
        <f t="shared" si="0"/>
        <v>98.9</v>
      </c>
      <c r="I37" s="133">
        <v>1254148</v>
      </c>
      <c r="J37" s="134">
        <f t="shared" si="0"/>
        <v>98.9</v>
      </c>
      <c r="K37" s="14"/>
    </row>
    <row r="38" spans="1:11" ht="15.75" customHeight="1" x14ac:dyDescent="0.2">
      <c r="A38" s="197" t="s">
        <v>0</v>
      </c>
      <c r="B38" s="198"/>
      <c r="C38" s="62">
        <v>114627819</v>
      </c>
      <c r="D38" s="63">
        <v>97.6</v>
      </c>
      <c r="E38" s="64">
        <v>106994223</v>
      </c>
      <c r="F38" s="65">
        <v>100.3</v>
      </c>
      <c r="G38" s="135">
        <f>G9+SUM(G17:G37)</f>
        <v>112831179</v>
      </c>
      <c r="H38" s="136">
        <f>IF(C38=0,0,ROUND(G38/C38*100,1))</f>
        <v>98.4</v>
      </c>
      <c r="I38" s="137">
        <f>I9+SUM(I17:I37)</f>
        <v>106597604</v>
      </c>
      <c r="J38" s="138">
        <f>IF(E38=0,0,ROUND(I38/E38*100,1))</f>
        <v>99.6</v>
      </c>
      <c r="K38" s="14"/>
    </row>
    <row r="39" spans="1:11" ht="14.25" customHeight="1" x14ac:dyDescent="0.2">
      <c r="A39" s="14"/>
      <c r="B39" s="14"/>
      <c r="C39" s="14"/>
      <c r="D39" s="14"/>
      <c r="E39" s="14"/>
      <c r="F39" s="14"/>
      <c r="G39" s="14"/>
      <c r="H39" s="14"/>
      <c r="I39" s="14"/>
      <c r="J39" s="14"/>
    </row>
    <row r="40" spans="1:11" ht="14.4" x14ac:dyDescent="0.2">
      <c r="A40" s="24"/>
      <c r="C40" s="78"/>
      <c r="D40" s="78"/>
      <c r="E40" s="78"/>
      <c r="F40" s="78"/>
      <c r="J40" s="94"/>
    </row>
    <row r="41" spans="1:11" ht="15.6" x14ac:dyDescent="0.2">
      <c r="A41" s="39" t="s">
        <v>91</v>
      </c>
      <c r="C41" s="78"/>
      <c r="D41" s="78"/>
      <c r="E41" s="78"/>
      <c r="F41" s="78"/>
      <c r="J41" s="94" t="s">
        <v>50</v>
      </c>
    </row>
    <row r="42" spans="1:11" ht="15.75" customHeight="1" x14ac:dyDescent="0.2">
      <c r="C42" s="209" t="str">
        <f>+C7</f>
        <v>令和５年度</v>
      </c>
      <c r="D42" s="210"/>
      <c r="E42" s="210"/>
      <c r="F42" s="211"/>
      <c r="G42" s="209" t="str">
        <f>+G7</f>
        <v>令和６年度</v>
      </c>
      <c r="H42" s="210"/>
      <c r="I42" s="210"/>
      <c r="J42" s="211"/>
    </row>
    <row r="43" spans="1:11" ht="15.75" customHeight="1" x14ac:dyDescent="0.2">
      <c r="A43" s="201" t="s">
        <v>45</v>
      </c>
      <c r="B43" s="198"/>
      <c r="C43" s="33" t="s">
        <v>40</v>
      </c>
      <c r="D43" s="34" t="s">
        <v>80</v>
      </c>
      <c r="E43" s="35" t="s">
        <v>81</v>
      </c>
      <c r="F43" s="35" t="s">
        <v>80</v>
      </c>
      <c r="G43" s="33" t="s">
        <v>82</v>
      </c>
      <c r="H43" s="34" t="s">
        <v>80</v>
      </c>
      <c r="I43" s="35" t="s">
        <v>81</v>
      </c>
      <c r="J43" s="116" t="s">
        <v>80</v>
      </c>
      <c r="K43" s="14"/>
    </row>
    <row r="44" spans="1:11" ht="15.75" customHeight="1" x14ac:dyDescent="0.2">
      <c r="A44" s="205" t="s">
        <v>9</v>
      </c>
      <c r="B44" s="206"/>
      <c r="C44" s="46">
        <v>431479</v>
      </c>
      <c r="D44" s="95">
        <v>100.8</v>
      </c>
      <c r="E44" s="48">
        <v>407372</v>
      </c>
      <c r="F44" s="96">
        <v>100.7</v>
      </c>
      <c r="G44" s="119">
        <v>410280</v>
      </c>
      <c r="H44" s="139">
        <f>IF(C44=0,0,ROUND(G44/C44*100,1))</f>
        <v>95.1</v>
      </c>
      <c r="I44" s="140">
        <v>396885</v>
      </c>
      <c r="J44" s="141">
        <f t="shared" ref="J44:J56" si="1">IF(E44=0,0,ROUND(I44/E44*100,1))</f>
        <v>97.4</v>
      </c>
      <c r="K44" s="14"/>
    </row>
    <row r="45" spans="1:11" ht="15.75" customHeight="1" x14ac:dyDescent="0.2">
      <c r="A45" s="189" t="s">
        <v>10</v>
      </c>
      <c r="B45" s="190"/>
      <c r="C45" s="50">
        <v>7576013</v>
      </c>
      <c r="D45" s="97">
        <v>98.8</v>
      </c>
      <c r="E45" s="51">
        <v>6862393</v>
      </c>
      <c r="F45" s="98">
        <v>96.7</v>
      </c>
      <c r="G45" s="123">
        <v>9038287</v>
      </c>
      <c r="H45" s="139">
        <f t="shared" ref="H45:H56" si="2">IF(C45=0,0,ROUND(G45/C45*100,1))</f>
        <v>119.3</v>
      </c>
      <c r="I45" s="142">
        <v>8050829</v>
      </c>
      <c r="J45" s="143">
        <f t="shared" si="1"/>
        <v>117.3</v>
      </c>
      <c r="K45" s="14"/>
    </row>
    <row r="46" spans="1:11" ht="15.75" customHeight="1" x14ac:dyDescent="0.2">
      <c r="A46" s="189" t="s">
        <v>11</v>
      </c>
      <c r="B46" s="190"/>
      <c r="C46" s="50">
        <v>60164166</v>
      </c>
      <c r="D46" s="97">
        <v>106.6</v>
      </c>
      <c r="E46" s="51">
        <v>56708149</v>
      </c>
      <c r="F46" s="98">
        <v>108.9</v>
      </c>
      <c r="G46" s="123">
        <v>59892106</v>
      </c>
      <c r="H46" s="139">
        <f t="shared" si="2"/>
        <v>99.5</v>
      </c>
      <c r="I46" s="142">
        <v>57247290</v>
      </c>
      <c r="J46" s="144">
        <f t="shared" si="1"/>
        <v>101</v>
      </c>
      <c r="K46" s="14"/>
    </row>
    <row r="47" spans="1:11" ht="15.75" customHeight="1" x14ac:dyDescent="0.2">
      <c r="A47" s="189" t="s">
        <v>12</v>
      </c>
      <c r="B47" s="190"/>
      <c r="C47" s="50">
        <v>6980469</v>
      </c>
      <c r="D47" s="97">
        <v>68.8</v>
      </c>
      <c r="E47" s="51">
        <v>6293423</v>
      </c>
      <c r="F47" s="98">
        <v>70.2</v>
      </c>
      <c r="G47" s="123">
        <v>6107843</v>
      </c>
      <c r="H47" s="139">
        <f t="shared" si="2"/>
        <v>87.5</v>
      </c>
      <c r="I47" s="142">
        <v>5351540</v>
      </c>
      <c r="J47" s="144">
        <f t="shared" si="1"/>
        <v>85</v>
      </c>
      <c r="K47" s="14"/>
    </row>
    <row r="48" spans="1:11" ht="15.75" customHeight="1" x14ac:dyDescent="0.2">
      <c r="A48" s="189" t="s">
        <v>13</v>
      </c>
      <c r="B48" s="190"/>
      <c r="C48" s="50">
        <v>395392</v>
      </c>
      <c r="D48" s="97">
        <v>56.9</v>
      </c>
      <c r="E48" s="51">
        <v>372649</v>
      </c>
      <c r="F48" s="98">
        <v>58.3</v>
      </c>
      <c r="G48" s="123">
        <v>273447</v>
      </c>
      <c r="H48" s="139">
        <f t="shared" si="2"/>
        <v>69.2</v>
      </c>
      <c r="I48" s="142">
        <v>253049</v>
      </c>
      <c r="J48" s="144">
        <f t="shared" si="1"/>
        <v>67.900000000000006</v>
      </c>
      <c r="K48" s="14"/>
    </row>
    <row r="49" spans="1:11" ht="15.75" customHeight="1" x14ac:dyDescent="0.2">
      <c r="A49" s="189" t="s">
        <v>14</v>
      </c>
      <c r="B49" s="190"/>
      <c r="C49" s="50">
        <v>10154934</v>
      </c>
      <c r="D49" s="97">
        <v>82.4</v>
      </c>
      <c r="E49" s="51">
        <v>8417027</v>
      </c>
      <c r="F49" s="98">
        <v>97.1</v>
      </c>
      <c r="G49" s="123">
        <v>9847565</v>
      </c>
      <c r="H49" s="139">
        <f t="shared" si="2"/>
        <v>97</v>
      </c>
      <c r="I49" s="142">
        <v>8921438</v>
      </c>
      <c r="J49" s="145">
        <f t="shared" si="1"/>
        <v>106</v>
      </c>
      <c r="K49" s="14"/>
    </row>
    <row r="50" spans="1:11" ht="15.75" customHeight="1" x14ac:dyDescent="0.2">
      <c r="A50" s="189" t="s">
        <v>15</v>
      </c>
      <c r="B50" s="190"/>
      <c r="C50" s="50">
        <v>2757043</v>
      </c>
      <c r="D50" s="97">
        <v>97.7</v>
      </c>
      <c r="E50" s="51">
        <v>2744614</v>
      </c>
      <c r="F50" s="98">
        <v>97.6</v>
      </c>
      <c r="G50" s="123">
        <v>2908714</v>
      </c>
      <c r="H50" s="139">
        <f t="shared" si="2"/>
        <v>105.5</v>
      </c>
      <c r="I50" s="142">
        <v>2894322</v>
      </c>
      <c r="J50" s="144">
        <f t="shared" si="1"/>
        <v>105.5</v>
      </c>
      <c r="K50" s="14"/>
    </row>
    <row r="51" spans="1:11" ht="15.75" customHeight="1" x14ac:dyDescent="0.2">
      <c r="A51" s="189" t="s">
        <v>16</v>
      </c>
      <c r="B51" s="190"/>
      <c r="C51" s="50">
        <v>14232591</v>
      </c>
      <c r="D51" s="97">
        <v>107.8</v>
      </c>
      <c r="E51" s="51">
        <v>13156566</v>
      </c>
      <c r="F51" s="98">
        <v>108.6</v>
      </c>
      <c r="G51" s="123">
        <v>13370134</v>
      </c>
      <c r="H51" s="139">
        <f t="shared" si="2"/>
        <v>93.9</v>
      </c>
      <c r="I51" s="142">
        <v>12193790</v>
      </c>
      <c r="J51" s="144">
        <f t="shared" si="1"/>
        <v>92.7</v>
      </c>
      <c r="K51" s="14"/>
    </row>
    <row r="52" spans="1:11" ht="15.75" customHeight="1" x14ac:dyDescent="0.2">
      <c r="A52" s="189" t="s">
        <v>17</v>
      </c>
      <c r="B52" s="190"/>
      <c r="C52" s="50">
        <v>50</v>
      </c>
      <c r="D52" s="97">
        <v>100</v>
      </c>
      <c r="E52" s="51">
        <v>0</v>
      </c>
      <c r="F52" s="98">
        <v>0</v>
      </c>
      <c r="G52" s="123">
        <v>50</v>
      </c>
      <c r="H52" s="139">
        <f t="shared" si="2"/>
        <v>100</v>
      </c>
      <c r="I52" s="142">
        <v>0</v>
      </c>
      <c r="J52" s="144">
        <f t="shared" si="1"/>
        <v>0</v>
      </c>
      <c r="K52" s="14"/>
    </row>
    <row r="53" spans="1:11" ht="15.75" customHeight="1" x14ac:dyDescent="0.2">
      <c r="A53" s="189" t="s">
        <v>18</v>
      </c>
      <c r="B53" s="190"/>
      <c r="C53" s="50">
        <v>5563033</v>
      </c>
      <c r="D53" s="97">
        <v>95.2</v>
      </c>
      <c r="E53" s="51">
        <v>5518947</v>
      </c>
      <c r="F53" s="98">
        <v>95.6</v>
      </c>
      <c r="G53" s="123">
        <v>5473107</v>
      </c>
      <c r="H53" s="139">
        <f t="shared" si="2"/>
        <v>98.4</v>
      </c>
      <c r="I53" s="142">
        <v>5443476</v>
      </c>
      <c r="J53" s="144">
        <f t="shared" si="1"/>
        <v>98.6</v>
      </c>
      <c r="K53" s="14"/>
    </row>
    <row r="54" spans="1:11" ht="15.75" customHeight="1" x14ac:dyDescent="0.2">
      <c r="A54" s="189" t="s">
        <v>19</v>
      </c>
      <c r="B54" s="190"/>
      <c r="C54" s="50">
        <v>6282212</v>
      </c>
      <c r="D54" s="97">
        <v>80</v>
      </c>
      <c r="E54" s="51">
        <v>5258935</v>
      </c>
      <c r="F54" s="98">
        <v>76.5</v>
      </c>
      <c r="G54" s="123">
        <v>5448305</v>
      </c>
      <c r="H54" s="139">
        <f t="shared" si="2"/>
        <v>86.7</v>
      </c>
      <c r="I54" s="142">
        <v>4581352</v>
      </c>
      <c r="J54" s="144">
        <f t="shared" si="1"/>
        <v>87.1</v>
      </c>
      <c r="K54" s="14"/>
    </row>
    <row r="55" spans="1:11" ht="15.75" customHeight="1" x14ac:dyDescent="0.2">
      <c r="A55" s="199" t="s">
        <v>20</v>
      </c>
      <c r="B55" s="200"/>
      <c r="C55" s="99">
        <v>90437</v>
      </c>
      <c r="D55" s="100">
        <v>101.9</v>
      </c>
      <c r="E55" s="101">
        <v>0</v>
      </c>
      <c r="F55" s="102">
        <v>0</v>
      </c>
      <c r="G55" s="146">
        <v>61341</v>
      </c>
      <c r="H55" s="147">
        <f t="shared" si="2"/>
        <v>67.8</v>
      </c>
      <c r="I55" s="148">
        <v>0</v>
      </c>
      <c r="J55" s="149">
        <f t="shared" si="1"/>
        <v>0</v>
      </c>
      <c r="K55" s="31"/>
    </row>
    <row r="56" spans="1:11" ht="15.75" hidden="1" customHeight="1" x14ac:dyDescent="0.2">
      <c r="A56" s="194" t="s">
        <v>60</v>
      </c>
      <c r="B56" s="195"/>
      <c r="C56" s="103">
        <v>0</v>
      </c>
      <c r="D56" s="104">
        <v>0</v>
      </c>
      <c r="E56" s="105">
        <v>0</v>
      </c>
      <c r="F56" s="106">
        <v>0</v>
      </c>
      <c r="G56" s="150">
        <v>0</v>
      </c>
      <c r="H56" s="151">
        <f t="shared" si="2"/>
        <v>0</v>
      </c>
      <c r="I56" s="152">
        <v>0</v>
      </c>
      <c r="J56" s="153">
        <f t="shared" si="1"/>
        <v>0</v>
      </c>
      <c r="K56" s="14"/>
    </row>
    <row r="57" spans="1:11" ht="15.75" customHeight="1" x14ac:dyDescent="0.2">
      <c r="A57" s="192" t="s">
        <v>0</v>
      </c>
      <c r="B57" s="193"/>
      <c r="C57" s="107">
        <v>114627819</v>
      </c>
      <c r="D57" s="108">
        <v>97.6</v>
      </c>
      <c r="E57" s="109">
        <v>105740075</v>
      </c>
      <c r="F57" s="110">
        <v>100.3</v>
      </c>
      <c r="G57" s="154">
        <f>SUM(G44:G56)</f>
        <v>112831179</v>
      </c>
      <c r="H57" s="155">
        <f>IF(C57=0,0,ROUND(G57/C57*100,1))</f>
        <v>98.4</v>
      </c>
      <c r="I57" s="156">
        <f>SUM(I44:I56)</f>
        <v>105333971</v>
      </c>
      <c r="J57" s="157">
        <f>IF(E57=0,0,ROUND(I57/E57*100,1))</f>
        <v>99.6</v>
      </c>
      <c r="K57" s="14"/>
    </row>
    <row r="58" spans="1:11" x14ac:dyDescent="0.2">
      <c r="A58" s="14"/>
      <c r="B58" s="14"/>
      <c r="C58" s="14"/>
      <c r="D58" s="14"/>
      <c r="E58" s="14"/>
      <c r="F58" s="14"/>
      <c r="G58" s="14"/>
      <c r="H58" s="32"/>
      <c r="I58" s="14"/>
      <c r="J58" s="32"/>
    </row>
    <row r="59" spans="1:11" x14ac:dyDescent="0.2">
      <c r="C59" s="28"/>
      <c r="E59" s="28"/>
    </row>
  </sheetData>
  <customSheetViews>
    <customSheetView guid="{864D1787-017E-46EC-87DD-133AB530B48B}" scale="120" showGridLines="0" hiddenRows="1">
      <pane xSplit="2" topLeftCell="C1" activePane="topRight" state="frozen"/>
      <selection pane="topRight" activeCell="J38" sqref="J38"/>
      <pageMargins left="0.39370078740157483" right="0.15748031496062992" top="0.39370078740157483" bottom="0.39370078740157483" header="0" footer="0.27"/>
      <pageSetup paperSize="9" firstPageNumber="4" pageOrder="overThenDown" orientation="portrait" blackAndWhite="1" useFirstPageNumber="1" r:id="rId1"/>
      <headerFooter alignWithMargins="0">
        <oddFooter>&amp;C&amp;"ＭＳ Ｐ明朝,標準"－&amp;"ＭＳ 明朝,標準"3&amp;"ＭＳ Ｐ明朝,標準"－</oddFooter>
      </headerFooter>
    </customSheetView>
  </customSheetViews>
  <mergeCells count="43">
    <mergeCell ref="C7:F7"/>
    <mergeCell ref="A9:B9"/>
    <mergeCell ref="A27:B27"/>
    <mergeCell ref="A17:B17"/>
    <mergeCell ref="A31:B31"/>
    <mergeCell ref="A25:B25"/>
    <mergeCell ref="A29:B29"/>
    <mergeCell ref="A19:B19"/>
    <mergeCell ref="A24:B24"/>
    <mergeCell ref="A21:B21"/>
    <mergeCell ref="G7:J7"/>
    <mergeCell ref="A33:B33"/>
    <mergeCell ref="A49:B49"/>
    <mergeCell ref="A44:B44"/>
    <mergeCell ref="A22:B22"/>
    <mergeCell ref="A23:B23"/>
    <mergeCell ref="A37:B37"/>
    <mergeCell ref="C42:F42"/>
    <mergeCell ref="G42:J42"/>
    <mergeCell ref="A18:B18"/>
    <mergeCell ref="A26:B26"/>
    <mergeCell ref="A28:B28"/>
    <mergeCell ref="A34:B34"/>
    <mergeCell ref="A30:B30"/>
    <mergeCell ref="A8:B8"/>
    <mergeCell ref="A32:B32"/>
    <mergeCell ref="A57:B57"/>
    <mergeCell ref="A45:B45"/>
    <mergeCell ref="A56:B56"/>
    <mergeCell ref="A36:B36"/>
    <mergeCell ref="A38:B38"/>
    <mergeCell ref="A54:B54"/>
    <mergeCell ref="A47:B47"/>
    <mergeCell ref="A53:B53"/>
    <mergeCell ref="A51:B51"/>
    <mergeCell ref="A55:B55"/>
    <mergeCell ref="A52:B52"/>
    <mergeCell ref="A43:B43"/>
    <mergeCell ref="A35:B35"/>
    <mergeCell ref="A50:B50"/>
    <mergeCell ref="A48:B48"/>
    <mergeCell ref="A46:B46"/>
    <mergeCell ref="A20:B20"/>
  </mergeCells>
  <phoneticPr fontId="2"/>
  <printOptions gridLinesSet="0"/>
  <pageMargins left="0.78740157480314965" right="0.78740157480314965" top="0.78740157480314965" bottom="0.39370078740157483" header="0" footer="0.27559055118110237"/>
  <pageSetup paperSize="9" scale="83" firstPageNumber="4" pageOrder="overThenDown" orientation="portrait" blackAndWhite="1" useFirstPageNumber="1" r:id="rId2"/>
  <headerFooter alignWithMargins="0">
    <oddFooter>&amp;C&amp;"ＭＳ 明朝,標準"－3－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L1:V46"/>
  <sheetViews>
    <sheetView showGridLines="0" view="pageBreakPreview" zoomScale="130" zoomScaleNormal="130" zoomScaleSheetLayoutView="130" workbookViewId="0"/>
  </sheetViews>
  <sheetFormatPr defaultColWidth="8" defaultRowHeight="13.2" x14ac:dyDescent="0.2"/>
  <cols>
    <col min="1" max="1" width="3.21875" style="1" customWidth="1"/>
    <col min="2" max="2" width="3.77734375" style="1" customWidth="1"/>
    <col min="3" max="11" width="8" style="1" customWidth="1"/>
    <col min="12" max="12" width="2.21875" style="1" customWidth="1"/>
    <col min="14" max="15" width="8.44140625" bestFit="1" customWidth="1"/>
    <col min="16" max="16" width="8.109375" bestFit="1" customWidth="1"/>
    <col min="23" max="16384" width="8" style="1"/>
  </cols>
  <sheetData>
    <row r="1" spans="12:13" ht="14.25" customHeight="1" x14ac:dyDescent="0.2"/>
    <row r="2" spans="12:13" ht="13.5" customHeight="1" x14ac:dyDescent="0.2"/>
    <row r="3" spans="12:13" ht="13.5" customHeight="1" x14ac:dyDescent="0.2"/>
    <row r="4" spans="12:13" ht="13.5" customHeight="1" x14ac:dyDescent="0.2"/>
    <row r="5" spans="12:13" x14ac:dyDescent="0.2">
      <c r="L5" s="9"/>
    </row>
    <row r="6" spans="12:13" x14ac:dyDescent="0.2">
      <c r="L6" s="17"/>
    </row>
    <row r="7" spans="12:13" x14ac:dyDescent="0.2">
      <c r="L7" s="17"/>
    </row>
    <row r="8" spans="12:13" x14ac:dyDescent="0.2">
      <c r="L8" s="17"/>
    </row>
    <row r="9" spans="12:13" x14ac:dyDescent="0.2">
      <c r="L9" s="17"/>
    </row>
    <row r="10" spans="12:13" x14ac:dyDescent="0.2">
      <c r="L10" s="17"/>
    </row>
    <row r="11" spans="12:13" x14ac:dyDescent="0.2">
      <c r="L11" s="17"/>
    </row>
    <row r="12" spans="12:13" x14ac:dyDescent="0.2">
      <c r="L12" s="17"/>
    </row>
    <row r="13" spans="12:13" x14ac:dyDescent="0.2">
      <c r="L13" s="17"/>
      <c r="M13" s="72"/>
    </row>
    <row r="14" spans="12:13" x14ac:dyDescent="0.2">
      <c r="L14" s="17"/>
    </row>
    <row r="15" spans="12:13" x14ac:dyDescent="0.2">
      <c r="L15" s="17"/>
    </row>
    <row r="16" spans="12:13" x14ac:dyDescent="0.2">
      <c r="L16" s="17"/>
    </row>
    <row r="17" spans="12:12" x14ac:dyDescent="0.2">
      <c r="L17" s="17"/>
    </row>
    <row r="18" spans="12:12" x14ac:dyDescent="0.2">
      <c r="L18" s="17"/>
    </row>
    <row r="19" spans="12:12" x14ac:dyDescent="0.2">
      <c r="L19" s="17"/>
    </row>
    <row r="20" spans="12:12" x14ac:dyDescent="0.2">
      <c r="L20" s="17"/>
    </row>
    <row r="21" spans="12:12" x14ac:dyDescent="0.2">
      <c r="L21" s="17"/>
    </row>
    <row r="22" spans="12:12" x14ac:dyDescent="0.2">
      <c r="L22" s="17"/>
    </row>
    <row r="23" spans="12:12" x14ac:dyDescent="0.2">
      <c r="L23" s="17"/>
    </row>
    <row r="24" spans="12:12" x14ac:dyDescent="0.2">
      <c r="L24" s="17"/>
    </row>
    <row r="25" spans="12:12" x14ac:dyDescent="0.2">
      <c r="L25" s="17"/>
    </row>
    <row r="26" spans="12:12" x14ac:dyDescent="0.2">
      <c r="L26" s="17"/>
    </row>
    <row r="27" spans="12:12" x14ac:dyDescent="0.2">
      <c r="L27" s="18"/>
    </row>
    <row r="28" spans="12:12" ht="13.5" customHeight="1" x14ac:dyDescent="0.2">
      <c r="L28" s="2"/>
    </row>
    <row r="29" spans="12:12" ht="13.5" customHeight="1" x14ac:dyDescent="0.2"/>
    <row r="30" spans="12:12" ht="13.5" customHeight="1" x14ac:dyDescent="0.2"/>
    <row r="31" spans="12:12" ht="13.5" customHeight="1" x14ac:dyDescent="0.2">
      <c r="L31" s="19"/>
    </row>
    <row r="32" spans="12:12" ht="13.5" customHeight="1" x14ac:dyDescent="0.2">
      <c r="L32" s="10"/>
    </row>
    <row r="33" spans="12:16" ht="13.5" customHeight="1" x14ac:dyDescent="0.2">
      <c r="L33" s="10"/>
    </row>
    <row r="34" spans="12:16" ht="13.5" customHeight="1" x14ac:dyDescent="0.2">
      <c r="L34" s="21"/>
    </row>
    <row r="35" spans="12:16" ht="13.5" customHeight="1" x14ac:dyDescent="0.2">
      <c r="L35" s="10"/>
    </row>
    <row r="36" spans="12:16" ht="13.5" customHeight="1" x14ac:dyDescent="0.2">
      <c r="L36" s="10"/>
      <c r="N36" s="77"/>
      <c r="O36" s="77"/>
      <c r="P36" s="77"/>
    </row>
    <row r="37" spans="12:16" ht="13.5" customHeight="1" x14ac:dyDescent="0.2">
      <c r="L37" s="10"/>
      <c r="N37" s="77"/>
      <c r="O37" s="77"/>
      <c r="P37" s="77"/>
    </row>
    <row r="38" spans="12:16" ht="13.5" customHeight="1" x14ac:dyDescent="0.2">
      <c r="L38" s="10"/>
      <c r="N38" s="77"/>
      <c r="O38" s="77"/>
      <c r="P38" s="77"/>
    </row>
    <row r="39" spans="12:16" ht="13.5" customHeight="1" x14ac:dyDescent="0.2">
      <c r="L39" s="10"/>
      <c r="N39" s="77"/>
      <c r="O39" s="77"/>
      <c r="P39" s="77"/>
    </row>
    <row r="40" spans="12:16" x14ac:dyDescent="0.2">
      <c r="L40" s="10"/>
      <c r="N40" s="77"/>
      <c r="O40" s="77"/>
      <c r="P40" s="77"/>
    </row>
    <row r="41" spans="12:16" x14ac:dyDescent="0.2">
      <c r="L41" s="10"/>
      <c r="N41" s="77"/>
      <c r="O41" s="77"/>
      <c r="P41" s="77"/>
    </row>
    <row r="42" spans="12:16" x14ac:dyDescent="0.2">
      <c r="L42" s="10"/>
      <c r="N42" s="77"/>
      <c r="O42" s="77"/>
      <c r="P42" s="77"/>
    </row>
    <row r="43" spans="12:16" x14ac:dyDescent="0.2">
      <c r="L43" s="10"/>
      <c r="N43" s="77"/>
      <c r="O43" s="77"/>
      <c r="P43" s="77"/>
    </row>
    <row r="44" spans="12:16" x14ac:dyDescent="0.2">
      <c r="L44" s="10"/>
      <c r="N44" s="77"/>
      <c r="O44" s="77"/>
      <c r="P44" s="77"/>
    </row>
    <row r="45" spans="12:16" x14ac:dyDescent="0.2">
      <c r="L45" s="20"/>
      <c r="N45" s="77"/>
      <c r="O45" s="77"/>
      <c r="P45" s="77"/>
    </row>
    <row r="46" spans="12:16" x14ac:dyDescent="0.2">
      <c r="L46"/>
      <c r="N46" s="77"/>
      <c r="O46" s="77"/>
      <c r="P46" s="77"/>
    </row>
  </sheetData>
  <customSheetViews>
    <customSheetView guid="{864D1787-017E-46EC-87DD-133AB530B48B}" showPageBreaks="1" showGridLines="0" printArea="1" view="pageBreakPreview">
      <selection activeCell="M1" sqref="M1:S1048576"/>
      <pageMargins left="0.78740157480314965" right="0.35433070866141736" top="0.78740157480314965" bottom="0.59055118110236227" header="0" footer="0.31496062992125984"/>
      <pageSetup paperSize="9" firstPageNumber="3" pageOrder="overThenDown" orientation="portrait" useFirstPageNumber="1" r:id="rId1"/>
      <headerFooter alignWithMargins="0">
        <oddFooter>&amp;C&amp;"ＭＳ 明朝,標準"－4－</oddFooter>
      </headerFooter>
    </customSheetView>
  </customSheetViews>
  <phoneticPr fontId="2"/>
  <printOptions gridLinesSet="0"/>
  <pageMargins left="0.78740157480314965" right="0.78740157480314965" top="0.78740157480314965" bottom="0.39370078740157483" header="0" footer="0.27559055118110237"/>
  <pageSetup paperSize="9" firstPageNumber="4" pageOrder="overThenDown" orientation="portrait" blackAndWhite="1" useFirstPageNumber="1" r:id="rId2"/>
  <headerFooter alignWithMargins="0">
    <oddFooter>&amp;C&amp;"ＭＳ 明朝,標準"－4－</oddFoot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66"/>
  <sheetViews>
    <sheetView view="pageBreakPreview" zoomScale="115" zoomScaleNormal="100" zoomScaleSheetLayoutView="115" workbookViewId="0">
      <selection activeCell="E20" sqref="E20"/>
    </sheetView>
  </sheetViews>
  <sheetFormatPr defaultRowHeight="13.2" x14ac:dyDescent="0.2"/>
  <cols>
    <col min="1" max="1" width="14" style="1" customWidth="1"/>
    <col min="2" max="2" width="13.88671875" style="1" bestFit="1" customWidth="1"/>
    <col min="3" max="3" width="8.6640625" style="1" customWidth="1"/>
    <col min="4" max="4" width="10.109375" style="1" customWidth="1"/>
    <col min="5" max="5" width="12.21875" style="1" bestFit="1" customWidth="1"/>
    <col min="6" max="7" width="9" style="1"/>
    <col min="8" max="8" width="13.109375" style="1" customWidth="1"/>
    <col min="9" max="9" width="9" style="1"/>
    <col min="10" max="10" width="10.21875" style="1" bestFit="1" customWidth="1"/>
    <col min="12" max="12" width="9.44140625" bestFit="1" customWidth="1"/>
  </cols>
  <sheetData>
    <row r="1" spans="1:14" x14ac:dyDescent="0.2">
      <c r="A1" s="30" t="s">
        <v>73</v>
      </c>
    </row>
    <row r="2" spans="1:14" x14ac:dyDescent="0.2">
      <c r="A2" s="30" t="s">
        <v>75</v>
      </c>
    </row>
    <row r="3" spans="1:14" x14ac:dyDescent="0.2">
      <c r="A3" s="30" t="s">
        <v>74</v>
      </c>
    </row>
    <row r="4" spans="1:14" x14ac:dyDescent="0.2">
      <c r="A4" s="30"/>
    </row>
    <row r="5" spans="1:14" x14ac:dyDescent="0.2">
      <c r="A5" s="30" t="s">
        <v>76</v>
      </c>
    </row>
    <row r="6" spans="1:14" x14ac:dyDescent="0.2">
      <c r="A6" s="30" t="s">
        <v>77</v>
      </c>
    </row>
    <row r="8" spans="1:14" x14ac:dyDescent="0.2">
      <c r="A8" s="26" t="str">
        <f>+"【図３元データ】"&amp;P3一般会計予算決算額!G7&amp;"一般会計歳入・歳出決算額の構成"</f>
        <v>【図３元データ】令和６年度一般会計歳入・歳出決算額の構成</v>
      </c>
    </row>
    <row r="9" spans="1:14" x14ac:dyDescent="0.2">
      <c r="A9" s="2"/>
    </row>
    <row r="10" spans="1:14" ht="13.8" thickBot="1" x14ac:dyDescent="0.25">
      <c r="A10" s="1" t="s">
        <v>78</v>
      </c>
    </row>
    <row r="11" spans="1:14" ht="13.8" thickBot="1" x14ac:dyDescent="0.25">
      <c r="A11" s="3" t="s">
        <v>51</v>
      </c>
      <c r="B11" s="4" t="s">
        <v>52</v>
      </c>
      <c r="C11" s="5" t="s">
        <v>53</v>
      </c>
      <c r="D11" s="3" t="s">
        <v>51</v>
      </c>
      <c r="E11" s="4" t="s">
        <v>52</v>
      </c>
      <c r="F11" s="5" t="s">
        <v>53</v>
      </c>
    </row>
    <row r="12" spans="1:14" x14ac:dyDescent="0.2">
      <c r="A12" s="165" t="s">
        <v>54</v>
      </c>
      <c r="B12" s="166">
        <f>P3一般会計予算決算額!I9</f>
        <v>28944441</v>
      </c>
      <c r="C12" s="167">
        <f t="shared" ref="C12:C19" si="0">ROUND(B12/$B$19*100,1)</f>
        <v>27.2</v>
      </c>
      <c r="D12" s="213" t="s">
        <v>3</v>
      </c>
      <c r="E12" s="216">
        <f>SUM(B12:B14)</f>
        <v>35422901</v>
      </c>
      <c r="F12" s="219">
        <f>ROUND(E12/$E$19*100,1)+0.1</f>
        <v>33.300000000000004</v>
      </c>
      <c r="J12" s="71"/>
      <c r="N12" s="74"/>
    </row>
    <row r="13" spans="1:14" x14ac:dyDescent="0.2">
      <c r="A13" s="168" t="s">
        <v>4</v>
      </c>
      <c r="B13" s="169">
        <f>P3一般会計予算決算額!I35</f>
        <v>1508174</v>
      </c>
      <c r="C13" s="170">
        <f t="shared" si="0"/>
        <v>1.4</v>
      </c>
      <c r="D13" s="214"/>
      <c r="E13" s="217"/>
      <c r="F13" s="220" t="e">
        <f>ROUND(E13/#REF!*100,1)</f>
        <v>#REF!</v>
      </c>
      <c r="J13" s="71"/>
      <c r="N13" s="74"/>
    </row>
    <row r="14" spans="1:14" x14ac:dyDescent="0.2">
      <c r="A14" s="168" t="s">
        <v>5</v>
      </c>
      <c r="B14" s="171">
        <f>P3一般会計予算決算額!I28+P3一般会計予算決算額!I29+P3一般会計予算決算額!I32+P3一般会計予算決算額!I33+P3一般会計予算決算額!I34+P3一般会計予算決算額!I37</f>
        <v>4970286</v>
      </c>
      <c r="C14" s="170">
        <f t="shared" si="0"/>
        <v>4.7</v>
      </c>
      <c r="D14" s="215"/>
      <c r="E14" s="218"/>
      <c r="F14" s="221" t="e">
        <f>ROUND(E14/#REF!*100,1)</f>
        <v>#REF!</v>
      </c>
      <c r="J14" s="71"/>
      <c r="N14" s="74"/>
    </row>
    <row r="15" spans="1:14" x14ac:dyDescent="0.2">
      <c r="A15" s="168" t="s">
        <v>55</v>
      </c>
      <c r="B15" s="172">
        <f>P3一般会計予算決算額!I31</f>
        <v>8531886</v>
      </c>
      <c r="C15" s="170">
        <f t="shared" si="0"/>
        <v>8</v>
      </c>
      <c r="D15" s="222" t="s">
        <v>6</v>
      </c>
      <c r="E15" s="225">
        <f>SUM(B15:B18)</f>
        <v>71174703</v>
      </c>
      <c r="F15" s="228">
        <f>ROUND(E15/$E$19*100,1)-0.1</f>
        <v>66.7</v>
      </c>
      <c r="J15" s="71"/>
      <c r="N15" s="74"/>
    </row>
    <row r="16" spans="1:14" x14ac:dyDescent="0.2">
      <c r="A16" s="168" t="s">
        <v>7</v>
      </c>
      <c r="B16" s="173">
        <f>P3一般会計予算決算額!I17+P3一般会計予算決算額!I18+P3一般会計予算決算額!I19+P3一般会計予算決算額!I20+P3一般会計予算決算額!I21+P3一般会計予算決算額!I22+P3一般会計予算決算額!I23+P3一般会計予算決算額!I24+P3一般会計予算決算額!I25+P3一般会計予算決算額!I27+P3一般会計予算決算額!I36</f>
        <v>14732877</v>
      </c>
      <c r="C16" s="170">
        <f>ROUND(B16/$B$19*100,1)</f>
        <v>13.8</v>
      </c>
      <c r="D16" s="223"/>
      <c r="E16" s="226"/>
      <c r="F16" s="229"/>
      <c r="J16" s="71"/>
      <c r="N16" s="74"/>
    </row>
    <row r="17" spans="1:14" x14ac:dyDescent="0.2">
      <c r="A17" s="168" t="s">
        <v>56</v>
      </c>
      <c r="B17" s="174">
        <f>P3一般会計予算決算額!I26</f>
        <v>17934552</v>
      </c>
      <c r="C17" s="170">
        <f t="shared" si="0"/>
        <v>16.8</v>
      </c>
      <c r="D17" s="223"/>
      <c r="E17" s="226"/>
      <c r="F17" s="229"/>
      <c r="J17" s="71"/>
      <c r="N17" s="74"/>
    </row>
    <row r="18" spans="1:14" ht="13.8" thickBot="1" x14ac:dyDescent="0.25">
      <c r="A18" s="175" t="s">
        <v>57</v>
      </c>
      <c r="B18" s="176">
        <f>P3一般会計予算決算額!I30</f>
        <v>29975388</v>
      </c>
      <c r="C18" s="177">
        <f t="shared" si="0"/>
        <v>28.1</v>
      </c>
      <c r="D18" s="224"/>
      <c r="E18" s="227"/>
      <c r="F18" s="230"/>
      <c r="J18" s="71"/>
      <c r="N18" s="74"/>
    </row>
    <row r="19" spans="1:14" ht="13.8" thickBot="1" x14ac:dyDescent="0.25">
      <c r="A19" s="6" t="s">
        <v>8</v>
      </c>
      <c r="B19" s="7">
        <f>SUM(B12:B18)</f>
        <v>106597604</v>
      </c>
      <c r="C19" s="8">
        <f t="shared" si="0"/>
        <v>100</v>
      </c>
      <c r="D19" s="6" t="s">
        <v>8</v>
      </c>
      <c r="E19" s="7">
        <f>SUM(E12:E18)</f>
        <v>106597604</v>
      </c>
      <c r="F19" s="8">
        <f>ROUND(E19/$E$19*100,1)</f>
        <v>100</v>
      </c>
      <c r="N19" s="75"/>
    </row>
    <row r="20" spans="1:14" x14ac:dyDescent="0.2">
      <c r="A20" s="27" t="s">
        <v>71</v>
      </c>
      <c r="N20" s="75"/>
    </row>
    <row r="21" spans="1:14" x14ac:dyDescent="0.2">
      <c r="A21" s="1" t="s">
        <v>88</v>
      </c>
      <c r="N21" s="76"/>
    </row>
    <row r="22" spans="1:14" x14ac:dyDescent="0.2">
      <c r="A22" s="1" t="s">
        <v>89</v>
      </c>
      <c r="N22" s="73"/>
    </row>
    <row r="23" spans="1:14" x14ac:dyDescent="0.2">
      <c r="N23" s="73"/>
    </row>
    <row r="24" spans="1:14" ht="13.8" thickBot="1" x14ac:dyDescent="0.25">
      <c r="A24" s="1" t="s">
        <v>108</v>
      </c>
    </row>
    <row r="25" spans="1:14" ht="13.8" thickBot="1" x14ac:dyDescent="0.25">
      <c r="A25" s="82" t="s">
        <v>94</v>
      </c>
      <c r="B25" s="83" t="s">
        <v>86</v>
      </c>
      <c r="C25" s="84" t="s">
        <v>93</v>
      </c>
      <c r="D25" s="160" t="s">
        <v>116</v>
      </c>
    </row>
    <row r="26" spans="1:14" x14ac:dyDescent="0.2">
      <c r="A26" s="158" t="s">
        <v>112</v>
      </c>
      <c r="B26" s="80">
        <f>P3一般会計予算決算額!I28</f>
        <v>351580</v>
      </c>
      <c r="C26" s="81">
        <f>ROUND(B26/$B$33*100,1)</f>
        <v>0.3</v>
      </c>
      <c r="E26" s="164" t="s">
        <v>114</v>
      </c>
      <c r="F26" s="161" t="s">
        <v>115</v>
      </c>
    </row>
    <row r="27" spans="1:14" x14ac:dyDescent="0.2">
      <c r="A27" s="159" t="s">
        <v>113</v>
      </c>
      <c r="B27" s="80">
        <f>P3一般会計予算決算額!I29</f>
        <v>821690</v>
      </c>
      <c r="C27" s="81">
        <f t="shared" ref="C27" si="1">ROUND(B27/$B$33*100,1)</f>
        <v>0.8</v>
      </c>
      <c r="E27" s="162">
        <f>SUM(B28:B31)</f>
        <v>3797016</v>
      </c>
      <c r="F27" s="163">
        <f>SUM(C28:C31)</f>
        <v>3.6000000000000005</v>
      </c>
    </row>
    <row r="28" spans="1:14" x14ac:dyDescent="0.2">
      <c r="A28" s="87" t="s">
        <v>109</v>
      </c>
      <c r="B28" s="80">
        <f>P3一般会計予算決算額!I32</f>
        <v>142895</v>
      </c>
      <c r="C28" s="81">
        <f>ROUND(B28/$B$33*100,1)</f>
        <v>0.1</v>
      </c>
    </row>
    <row r="29" spans="1:14" x14ac:dyDescent="0.2">
      <c r="A29" s="88" t="s">
        <v>46</v>
      </c>
      <c r="B29" s="80">
        <f>P3一般会計予算決算額!I33</f>
        <v>218519</v>
      </c>
      <c r="C29" s="81">
        <f t="shared" ref="C29:C31" si="2">ROUND(B29/$B$33*100,1)</f>
        <v>0.2</v>
      </c>
    </row>
    <row r="30" spans="1:14" x14ac:dyDescent="0.2">
      <c r="A30" s="88" t="s">
        <v>110</v>
      </c>
      <c r="B30" s="80">
        <f>P3一般会計予算決算額!I34</f>
        <v>2181454</v>
      </c>
      <c r="C30" s="81">
        <f>ROUND(B30/$B$33*100,1)+0.1</f>
        <v>2.1</v>
      </c>
      <c r="D30" s="1" t="s">
        <v>107</v>
      </c>
    </row>
    <row r="31" spans="1:14" ht="13.8" thickBot="1" x14ac:dyDescent="0.25">
      <c r="A31" s="88" t="s">
        <v>111</v>
      </c>
      <c r="B31" s="80">
        <f>P3一般会計予算決算額!I37</f>
        <v>1254148</v>
      </c>
      <c r="C31" s="81">
        <f t="shared" si="2"/>
        <v>1.2</v>
      </c>
    </row>
    <row r="32" spans="1:14" ht="13.8" thickBot="1" x14ac:dyDescent="0.25">
      <c r="A32" s="90" t="s">
        <v>100</v>
      </c>
      <c r="B32" s="86">
        <f>SUM(B26:B31)</f>
        <v>4970286</v>
      </c>
      <c r="C32" s="118">
        <f>ROUND(B32/B33*100,1)</f>
        <v>4.7</v>
      </c>
      <c r="D32" s="1" t="s">
        <v>104</v>
      </c>
    </row>
    <row r="33" spans="1:14" ht="13.8" thickBot="1" x14ac:dyDescent="0.25">
      <c r="A33" s="91" t="s">
        <v>103</v>
      </c>
      <c r="B33" s="111">
        <f>B19</f>
        <v>106597604</v>
      </c>
      <c r="C33" s="10"/>
      <c r="D33" s="117">
        <f>SUM(C26:C31)</f>
        <v>4.7</v>
      </c>
      <c r="E33" s="160"/>
    </row>
    <row r="35" spans="1:14" ht="13.8" thickBot="1" x14ac:dyDescent="0.25">
      <c r="A35" s="1" t="s">
        <v>102</v>
      </c>
      <c r="N35" s="73"/>
    </row>
    <row r="36" spans="1:14" ht="13.8" thickBot="1" x14ac:dyDescent="0.25">
      <c r="A36" s="82" t="s">
        <v>94</v>
      </c>
      <c r="B36" s="83" t="s">
        <v>86</v>
      </c>
      <c r="C36" s="84" t="s">
        <v>93</v>
      </c>
      <c r="N36" s="73"/>
    </row>
    <row r="37" spans="1:14" x14ac:dyDescent="0.2">
      <c r="A37" s="87" t="s">
        <v>101</v>
      </c>
      <c r="B37" s="80">
        <f>P3一般会計予算決算額!I17</f>
        <v>350627</v>
      </c>
      <c r="C37" s="81">
        <f t="shared" ref="C37:C46" si="3">ROUND(B37/$B$48*100,1)</f>
        <v>0.3</v>
      </c>
      <c r="N37" s="73"/>
    </row>
    <row r="38" spans="1:14" x14ac:dyDescent="0.2">
      <c r="A38" s="88" t="s">
        <v>95</v>
      </c>
      <c r="B38" s="80">
        <f>P3一般会計予算決算額!I18</f>
        <v>33206</v>
      </c>
      <c r="C38" s="81">
        <f t="shared" si="3"/>
        <v>0</v>
      </c>
      <c r="N38" s="73"/>
    </row>
    <row r="39" spans="1:14" x14ac:dyDescent="0.2">
      <c r="A39" s="88" t="s">
        <v>43</v>
      </c>
      <c r="B39" s="80">
        <f>P3一般会計予算決算額!I19</f>
        <v>367705</v>
      </c>
      <c r="C39" s="81">
        <f t="shared" si="3"/>
        <v>0.3</v>
      </c>
      <c r="N39" s="73"/>
    </row>
    <row r="40" spans="1:14" x14ac:dyDescent="0.2">
      <c r="A40" s="88" t="s">
        <v>44</v>
      </c>
      <c r="B40" s="80">
        <f>P3一般会計予算決算額!I20</f>
        <v>483145</v>
      </c>
      <c r="C40" s="81">
        <f t="shared" si="3"/>
        <v>0.5</v>
      </c>
      <c r="N40" s="73"/>
    </row>
    <row r="41" spans="1:14" x14ac:dyDescent="0.2">
      <c r="A41" s="88" t="s">
        <v>92</v>
      </c>
      <c r="B41" s="80">
        <f>P3一般会計予算決算額!I21</f>
        <v>511159</v>
      </c>
      <c r="C41" s="81">
        <f t="shared" si="3"/>
        <v>0.5</v>
      </c>
      <c r="N41" s="73"/>
    </row>
    <row r="42" spans="1:14" x14ac:dyDescent="0.2">
      <c r="A42" s="88" t="s">
        <v>96</v>
      </c>
      <c r="B42" s="80">
        <f>P3一般会計予算決算額!I22</f>
        <v>5312446</v>
      </c>
      <c r="C42" s="81">
        <f t="shared" si="3"/>
        <v>5</v>
      </c>
      <c r="N42" s="73"/>
    </row>
    <row r="43" spans="1:14" x14ac:dyDescent="0.2">
      <c r="A43" s="88" t="s">
        <v>87</v>
      </c>
      <c r="B43" s="80">
        <f>P3一般会計予算決算額!I24</f>
        <v>94587</v>
      </c>
      <c r="C43" s="81">
        <f t="shared" si="3"/>
        <v>0.1</v>
      </c>
      <c r="N43" s="73"/>
    </row>
    <row r="44" spans="1:14" x14ac:dyDescent="0.2">
      <c r="A44" s="88" t="s">
        <v>97</v>
      </c>
      <c r="B44" s="80">
        <f>P3一般会計予算決算額!I25</f>
        <v>1136063</v>
      </c>
      <c r="C44" s="81">
        <f t="shared" si="3"/>
        <v>1.1000000000000001</v>
      </c>
      <c r="N44" s="73"/>
    </row>
    <row r="45" spans="1:14" x14ac:dyDescent="0.2">
      <c r="A45" s="88" t="s">
        <v>98</v>
      </c>
      <c r="B45" s="80">
        <f>P3一般会計予算決算額!I27</f>
        <v>26739</v>
      </c>
      <c r="C45" s="81">
        <f t="shared" si="3"/>
        <v>0</v>
      </c>
      <c r="D45" s="1" t="s">
        <v>104</v>
      </c>
      <c r="N45" s="73"/>
    </row>
    <row r="46" spans="1:14" ht="13.8" thickBot="1" x14ac:dyDescent="0.25">
      <c r="A46" s="89" t="s">
        <v>99</v>
      </c>
      <c r="B46" s="85">
        <f>P3一般会計予算決算額!I36</f>
        <v>6417200</v>
      </c>
      <c r="C46" s="81">
        <f t="shared" si="3"/>
        <v>6</v>
      </c>
      <c r="D46" s="117">
        <f>SUM(C37:C46)</f>
        <v>13.799999999999999</v>
      </c>
      <c r="N46" s="73"/>
    </row>
    <row r="47" spans="1:14" ht="13.8" thickBot="1" x14ac:dyDescent="0.25">
      <c r="A47" s="90" t="s">
        <v>100</v>
      </c>
      <c r="B47" s="86">
        <f>SUM(B37:B46)</f>
        <v>14732877</v>
      </c>
      <c r="C47" s="118">
        <f>ROUND(B47/B48*100,1)</f>
        <v>13.8</v>
      </c>
      <c r="N47" s="73"/>
    </row>
    <row r="48" spans="1:14" ht="13.8" thickBot="1" x14ac:dyDescent="0.25">
      <c r="A48" s="91" t="s">
        <v>103</v>
      </c>
      <c r="B48" s="111">
        <f>B19</f>
        <v>106597604</v>
      </c>
      <c r="C48" s="10"/>
      <c r="N48" s="73"/>
    </row>
    <row r="49" spans="1:14" x14ac:dyDescent="0.2">
      <c r="A49" s="79"/>
      <c r="B49" s="79"/>
      <c r="C49" s="79"/>
      <c r="N49" s="73"/>
    </row>
    <row r="50" spans="1:14" ht="13.8" thickBot="1" x14ac:dyDescent="0.25">
      <c r="A50" s="1" t="s">
        <v>79</v>
      </c>
    </row>
    <row r="51" spans="1:14" ht="13.8" thickBot="1" x14ac:dyDescent="0.25">
      <c r="A51" s="3" t="s">
        <v>58</v>
      </c>
      <c r="B51" s="22" t="s">
        <v>1</v>
      </c>
      <c r="C51" s="23" t="s">
        <v>59</v>
      </c>
    </row>
    <row r="52" spans="1:14" x14ac:dyDescent="0.2">
      <c r="A52" s="178" t="s">
        <v>61</v>
      </c>
      <c r="B52" s="179">
        <f>P3一般会計予算決算額!I44</f>
        <v>396885</v>
      </c>
      <c r="C52" s="180">
        <f t="shared" ref="C52:C60" si="4">ROUND(B52/$B$62*100,1)</f>
        <v>0.4</v>
      </c>
    </row>
    <row r="53" spans="1:14" x14ac:dyDescent="0.2">
      <c r="A53" s="181" t="s">
        <v>62</v>
      </c>
      <c r="B53" s="182">
        <f>P3一般会計予算決算額!I45</f>
        <v>8050829</v>
      </c>
      <c r="C53" s="183">
        <f t="shared" si="4"/>
        <v>7.6</v>
      </c>
    </row>
    <row r="54" spans="1:14" x14ac:dyDescent="0.2">
      <c r="A54" s="181" t="s">
        <v>63</v>
      </c>
      <c r="B54" s="182">
        <f>P3一般会計予算決算額!I46</f>
        <v>57247290</v>
      </c>
      <c r="C54" s="183">
        <f t="shared" si="4"/>
        <v>54.3</v>
      </c>
    </row>
    <row r="55" spans="1:14" x14ac:dyDescent="0.2">
      <c r="A55" s="181" t="s">
        <v>64</v>
      </c>
      <c r="B55" s="182">
        <f>P3一般会計予算決算額!I47</f>
        <v>5351540</v>
      </c>
      <c r="C55" s="183">
        <f>ROUND(B55/$B$62*100,1)</f>
        <v>5.0999999999999996</v>
      </c>
    </row>
    <row r="56" spans="1:14" x14ac:dyDescent="0.2">
      <c r="A56" s="181" t="s">
        <v>65</v>
      </c>
      <c r="B56" s="182">
        <f>P3一般会計予算決算額!I48</f>
        <v>253049</v>
      </c>
      <c r="C56" s="183">
        <f>ROUND(B56/$B$62*100,1)</f>
        <v>0.2</v>
      </c>
    </row>
    <row r="57" spans="1:14" x14ac:dyDescent="0.2">
      <c r="A57" s="181" t="s">
        <v>66</v>
      </c>
      <c r="B57" s="182">
        <f>P3一般会計予算決算額!I49</f>
        <v>8921438</v>
      </c>
      <c r="C57" s="183">
        <f t="shared" si="4"/>
        <v>8.5</v>
      </c>
      <c r="D57" s="1" t="s">
        <v>117</v>
      </c>
    </row>
    <row r="58" spans="1:14" x14ac:dyDescent="0.2">
      <c r="A58" s="181" t="s">
        <v>67</v>
      </c>
      <c r="B58" s="182">
        <f>P3一般会計予算決算額!I50</f>
        <v>2894322</v>
      </c>
      <c r="C58" s="183">
        <f t="shared" si="4"/>
        <v>2.7</v>
      </c>
      <c r="D58" s="1" t="s">
        <v>118</v>
      </c>
    </row>
    <row r="59" spans="1:14" x14ac:dyDescent="0.2">
      <c r="A59" s="181" t="s">
        <v>68</v>
      </c>
      <c r="B59" s="182">
        <f>P3一般会計予算決算額!I51</f>
        <v>12193790</v>
      </c>
      <c r="C59" s="183">
        <f>ROUND(B59/$B$62*100,1)</f>
        <v>11.6</v>
      </c>
    </row>
    <row r="60" spans="1:14" x14ac:dyDescent="0.2">
      <c r="A60" s="181" t="s">
        <v>69</v>
      </c>
      <c r="B60" s="182">
        <f>P3一般会計予算決算額!I53</f>
        <v>5443476</v>
      </c>
      <c r="C60" s="183">
        <f t="shared" si="4"/>
        <v>5.2</v>
      </c>
    </row>
    <row r="61" spans="1:14" ht="13.8" thickBot="1" x14ac:dyDescent="0.25">
      <c r="A61" s="184" t="s">
        <v>70</v>
      </c>
      <c r="B61" s="185">
        <f>P3一般会計予算決算額!I54</f>
        <v>4581352</v>
      </c>
      <c r="C61" s="186">
        <f>ROUND(B61/$B$62*100,1)+0.1</f>
        <v>4.3999999999999995</v>
      </c>
      <c r="D61" s="1" t="s">
        <v>107</v>
      </c>
    </row>
    <row r="62" spans="1:14" ht="13.8" thickBot="1" x14ac:dyDescent="0.25">
      <c r="A62" s="82" t="s">
        <v>8</v>
      </c>
      <c r="B62" s="11">
        <f>SUM(B52:B61)</f>
        <v>105333971</v>
      </c>
      <c r="C62" s="12">
        <f>SUM(C52:C61)</f>
        <v>100</v>
      </c>
    </row>
    <row r="63" spans="1:14" x14ac:dyDescent="0.2">
      <c r="A63" s="27" t="s">
        <v>72</v>
      </c>
    </row>
    <row r="64" spans="1:14" x14ac:dyDescent="0.2">
      <c r="A64" s="2"/>
    </row>
    <row r="65" spans="1:2" x14ac:dyDescent="0.2">
      <c r="A65" s="2"/>
      <c r="B65"/>
    </row>
    <row r="66" spans="1:2" x14ac:dyDescent="0.2">
      <c r="A66"/>
    </row>
  </sheetData>
  <mergeCells count="6">
    <mergeCell ref="D12:D14"/>
    <mergeCell ref="E12:E14"/>
    <mergeCell ref="F12:F14"/>
    <mergeCell ref="D15:D18"/>
    <mergeCell ref="E15:E18"/>
    <mergeCell ref="F15:F18"/>
  </mergeCells>
  <phoneticPr fontId="18"/>
  <pageMargins left="0.70866141732283472" right="0.70866141732283472" top="0.74803149606299213" bottom="0.74803149606299213" header="0.31496062992125984" footer="0.31496062992125984"/>
  <pageSetup paperSize="9" scale="94" orientation="portrait" cellComments="asDisplayed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P3一般会計予算決算額</vt:lpstr>
      <vt:lpstr>P4図3一般会計決算額の構成 </vt:lpstr>
      <vt:lpstr>円グラフ作成用データ</vt:lpstr>
      <vt:lpstr>P3一般会計予算決算額!Print_Area</vt:lpstr>
      <vt:lpstr>'P4図3一般会計決算額の構成 '!Print_Area</vt:lpstr>
      <vt:lpstr>円グラフ作成用データ!Print_Area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寺西　喜昭</dc:creator>
  <cp:lastModifiedBy>野呂　彩花</cp:lastModifiedBy>
  <cp:lastPrinted>2025-12-22T01:53:02Z</cp:lastPrinted>
  <dcterms:created xsi:type="dcterms:W3CDTF">2002-06-13T01:53:16Z</dcterms:created>
  <dcterms:modified xsi:type="dcterms:W3CDTF">2025-12-25T06:23:59Z</dcterms:modified>
</cp:coreProperties>
</file>