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Z:\・・・・・令和５年度\0830オープンデータ関連【令和11年４月廃棄】\令和５年度\00_オープンデータ更新\03_202306定期更新\回答\新_市民サービス部（税務管理担当）\エクセルデータ\"/>
    </mc:Choice>
  </mc:AlternateContent>
  <xr:revisionPtr revIDLastSave="0" documentId="13_ncr:48009_{B73C5B09-0E61-4D5C-AB82-DE8A7522DCB7}" xr6:coauthVersionLast="47" xr6:coauthVersionMax="47" xr10:uidLastSave="{00000000-0000-0000-0000-000000000000}"/>
  <workbookProtection workbookPassword="CC53" lockStructure="1"/>
  <bookViews>
    <workbookView xWindow="1815" yWindow="1815" windowWidth="26550" windowHeight="12435" tabRatio="913"/>
  </bookViews>
  <sheets>
    <sheet name="P9納税義務者数 " sheetId="27" r:id="rId1"/>
    <sheet name="P10調定額" sheetId="26" r:id="rId2"/>
    <sheet name="P11所得者別市民税" sheetId="8" r:id="rId3"/>
    <sheet name="P12図6課税標準段階別所得割額等の構成 " sheetId="23" r:id="rId4"/>
    <sheet name="P13法人市民税" sheetId="32" r:id="rId5"/>
    <sheet name="P14業種別調定額" sheetId="33" r:id="rId6"/>
    <sheet name="P9データ" sheetId="28" state="hidden" r:id="rId7"/>
    <sheet name="P10データ" sheetId="29" state="hidden" r:id="rId8"/>
    <sheet name="Ｐ11データ" sheetId="30" state="hidden" r:id="rId9"/>
    <sheet name="P12データ" sheetId="31" state="hidden" r:id="rId10"/>
    <sheet name="P13データ" sheetId="35" state="hidden" r:id="rId11"/>
    <sheet name="グラフ元データ" sheetId="34" state="hidden" r:id="rId12"/>
  </sheets>
  <definedNames>
    <definedName name="_xlnm.Print_Area" localSheetId="1">P10調定額!$A$1:$L$42</definedName>
    <definedName name="_xlnm.Print_Area" localSheetId="8">Ｐ11データ!$A$1:$K$28</definedName>
    <definedName name="_xlnm.Print_Area" localSheetId="2">P11所得者別市民税!$A$1:$K$31</definedName>
    <definedName name="_xlnm.Print_Area" localSheetId="3">'P12図6課税標準段階別所得割額等の構成 '!$A$1:$I$29</definedName>
    <definedName name="_xlnm.Print_Area" localSheetId="4">P13法人市民税!$A$1:$J$60</definedName>
    <definedName name="_xlnm.Print_Area" localSheetId="5">P14業種別調定額!$A$1:$R$30</definedName>
    <definedName name="_xlnm.Print_Area" localSheetId="0">'P9納税義務者数 '!$A$1:$L$42</definedName>
    <definedName name="_xlnm.Print_Area" localSheetId="11">グラフ元データ!$A$1:$AA$26</definedName>
  </definedNames>
  <calcPr calcId="191029" concurrentManualCount="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0" i="8" l="1"/>
  <c r="H30" i="8"/>
  <c r="G30" i="8"/>
  <c r="F30" i="8"/>
  <c r="E30" i="8"/>
  <c r="K28" i="8"/>
  <c r="K30" i="8" s="1"/>
  <c r="K27" i="8"/>
  <c r="I26" i="8"/>
  <c r="H26" i="8"/>
  <c r="G26" i="8"/>
  <c r="F26" i="8"/>
  <c r="E26" i="8"/>
  <c r="K24" i="8"/>
  <c r="K25" i="8"/>
  <c r="K22" i="8"/>
  <c r="G23" i="8" s="1"/>
  <c r="J16" i="27"/>
  <c r="I23" i="32"/>
  <c r="I21" i="32"/>
  <c r="J21" i="32" s="1"/>
  <c r="I27" i="32"/>
  <c r="J27" i="32" s="1"/>
  <c r="I29" i="32"/>
  <c r="J29" i="32" s="1"/>
  <c r="P7" i="34"/>
  <c r="T7" i="34" s="1"/>
  <c r="AA7" i="34"/>
  <c r="J28" i="33"/>
  <c r="G28" i="33"/>
  <c r="D28" i="33"/>
  <c r="Z10" i="34"/>
  <c r="Z9" i="34"/>
  <c r="Z8" i="34"/>
  <c r="Y10" i="34"/>
  <c r="Y9" i="34"/>
  <c r="Y8" i="34"/>
  <c r="Z7" i="34"/>
  <c r="Y7" i="34"/>
  <c r="I7" i="32"/>
  <c r="I8" i="32"/>
  <c r="I9" i="32"/>
  <c r="I10" i="32"/>
  <c r="I11" i="32"/>
  <c r="I12" i="32"/>
  <c r="I13" i="32"/>
  <c r="I14" i="32"/>
  <c r="I6" i="32"/>
  <c r="H15" i="32"/>
  <c r="G15" i="32"/>
  <c r="E15" i="32"/>
  <c r="J36" i="26"/>
  <c r="G36" i="26"/>
  <c r="G15" i="26"/>
  <c r="G13" i="26"/>
  <c r="G10" i="26"/>
  <c r="G7" i="26"/>
  <c r="I18" i="32"/>
  <c r="G18" i="32"/>
  <c r="E18" i="32"/>
  <c r="D36" i="26"/>
  <c r="K24" i="33"/>
  <c r="I24" i="33"/>
  <c r="F24" i="33"/>
  <c r="D24" i="33"/>
  <c r="C13" i="35"/>
  <c r="D7" i="35" s="1"/>
  <c r="J9" i="32" s="1"/>
  <c r="J15" i="32" s="1"/>
  <c r="K8" i="26"/>
  <c r="J10" i="26"/>
  <c r="G39" i="27"/>
  <c r="D39" i="27"/>
  <c r="J24" i="27"/>
  <c r="J23" i="27"/>
  <c r="L23" i="27" s="1"/>
  <c r="J22" i="27"/>
  <c r="J25" i="27" s="1"/>
  <c r="J18" i="27"/>
  <c r="J17" i="27"/>
  <c r="L17" i="27" s="1"/>
  <c r="J12" i="27"/>
  <c r="L12" i="27" s="1"/>
  <c r="J11" i="27"/>
  <c r="L11" i="27" s="1"/>
  <c r="J10" i="27"/>
  <c r="J14" i="27" s="1"/>
  <c r="P24" i="33"/>
  <c r="N24" i="33"/>
  <c r="C13" i="31"/>
  <c r="B13" i="31"/>
  <c r="P10" i="34"/>
  <c r="AA9" i="34"/>
  <c r="T9" i="34"/>
  <c r="T8" i="34"/>
  <c r="T6" i="34"/>
  <c r="T5" i="34"/>
  <c r="J39" i="27"/>
  <c r="K34" i="27"/>
  <c r="J15" i="26"/>
  <c r="J13" i="26"/>
  <c r="K12" i="26"/>
  <c r="K11" i="26"/>
  <c r="K9" i="26"/>
  <c r="J7" i="26"/>
  <c r="K7" i="26" s="1"/>
  <c r="C21" i="29"/>
  <c r="E21" i="29" s="1"/>
  <c r="C29" i="29" s="1"/>
  <c r="K6" i="26"/>
  <c r="K5" i="26"/>
  <c r="K10" i="27"/>
  <c r="K24" i="27"/>
  <c r="K17" i="27"/>
  <c r="J14" i="26"/>
  <c r="G14" i="26"/>
  <c r="K15" i="26"/>
  <c r="J16" i="26"/>
  <c r="L10" i="26"/>
  <c r="D21" i="29"/>
  <c r="D29" i="29" s="1"/>
  <c r="K13" i="26"/>
  <c r="K10" i="26"/>
  <c r="K14" i="26"/>
  <c r="G16" i="26"/>
  <c r="K12" i="27"/>
  <c r="J30" i="27"/>
  <c r="K30" i="27"/>
  <c r="J13" i="27"/>
  <c r="L13" i="27" s="1"/>
  <c r="K11" i="27"/>
  <c r="J15" i="27"/>
  <c r="K15" i="27"/>
  <c r="K13" i="27"/>
  <c r="C22" i="29"/>
  <c r="J29" i="27"/>
  <c r="K29" i="27"/>
  <c r="K22" i="27"/>
  <c r="J26" i="27"/>
  <c r="K26" i="27"/>
  <c r="K23" i="27"/>
  <c r="K18" i="27"/>
  <c r="J19" i="27"/>
  <c r="L16" i="27" s="1"/>
  <c r="J20" i="27"/>
  <c r="K20" i="27" s="1"/>
  <c r="J21" i="27"/>
  <c r="K21" i="27" s="1"/>
  <c r="K16" i="27"/>
  <c r="J28" i="27"/>
  <c r="K28" i="27"/>
  <c r="L7" i="26"/>
  <c r="J39" i="26"/>
  <c r="L39" i="26" s="1"/>
  <c r="K19" i="27"/>
  <c r="I15" i="32"/>
  <c r="J10" i="32"/>
  <c r="D6" i="35"/>
  <c r="J8" i="32"/>
  <c r="D5" i="35"/>
  <c r="J7" i="32"/>
  <c r="D12" i="35"/>
  <c r="J14" i="32"/>
  <c r="D4" i="35"/>
  <c r="J6" i="32"/>
  <c r="D11" i="35"/>
  <c r="J13" i="32"/>
  <c r="D9" i="35"/>
  <c r="J11" i="32"/>
  <c r="D10" i="35"/>
  <c r="J12" i="32"/>
  <c r="I31" i="32"/>
  <c r="J31" i="32"/>
  <c r="I25" i="32"/>
  <c r="J23" i="32"/>
  <c r="AA8" i="34"/>
  <c r="I33" i="32"/>
  <c r="J33" i="32"/>
  <c r="T10" i="34"/>
  <c r="J25" i="32"/>
  <c r="P11" i="34"/>
  <c r="L13" i="26"/>
  <c r="K16" i="26"/>
  <c r="J38" i="26"/>
  <c r="L38" i="26" s="1"/>
  <c r="AA10" i="34"/>
  <c r="T11" i="34"/>
  <c r="H25" i="8"/>
  <c r="F23" i="8"/>
  <c r="H23" i="8"/>
  <c r="K23" i="8"/>
  <c r="E25" i="8"/>
  <c r="G25" i="8"/>
  <c r="I25" i="8"/>
  <c r="E29" i="8"/>
  <c r="G29" i="8"/>
  <c r="J29" i="8"/>
  <c r="F25" i="8"/>
  <c r="F29" i="8"/>
  <c r="H29" i="8"/>
  <c r="K29" i="8"/>
  <c r="K14" i="27" l="1"/>
  <c r="J32" i="27"/>
  <c r="K32" i="27" s="1"/>
  <c r="E29" i="29"/>
  <c r="K25" i="27"/>
  <c r="L25" i="27"/>
  <c r="J40" i="26"/>
  <c r="L40" i="26" s="1"/>
  <c r="L24" i="27"/>
  <c r="J31" i="27"/>
  <c r="L10" i="27"/>
  <c r="D13" i="35"/>
  <c r="K26" i="8"/>
  <c r="E23" i="8"/>
  <c r="I23" i="8"/>
  <c r="D22" i="29"/>
  <c r="L19" i="27"/>
  <c r="J27" i="27"/>
  <c r="E22" i="29" l="1"/>
  <c r="C30" i="29" s="1"/>
  <c r="K27" i="27"/>
  <c r="J33" i="27"/>
  <c r="K33" i="27" s="1"/>
  <c r="L31" i="27"/>
  <c r="L30" i="27"/>
  <c r="J41" i="26"/>
  <c r="L41" i="26" s="1"/>
  <c r="K31" i="27"/>
  <c r="L29" i="27"/>
  <c r="L28" i="27"/>
  <c r="D30" i="29" l="1"/>
  <c r="E30" i="29" s="1"/>
</calcChain>
</file>

<file path=xl/sharedStrings.xml><?xml version="1.0" encoding="utf-8"?>
<sst xmlns="http://schemas.openxmlformats.org/spreadsheetml/2006/main" count="439" uniqueCount="245">
  <si>
    <t/>
  </si>
  <si>
    <t>普　通　徴　収</t>
    <rPh sb="0" eb="3">
      <t>フツウ</t>
    </rPh>
    <rPh sb="4" eb="7">
      <t>チョウシュウ</t>
    </rPh>
    <phoneticPr fontId="5"/>
  </si>
  <si>
    <t>普通徴収</t>
    <rPh sb="1" eb="2">
      <t>ツウ</t>
    </rPh>
    <rPh sb="2" eb="4">
      <t>チョウシュウ</t>
    </rPh>
    <phoneticPr fontId="5"/>
  </si>
  <si>
    <t>特別徴収</t>
    <rPh sb="1" eb="2">
      <t>ベツ</t>
    </rPh>
    <rPh sb="2" eb="4">
      <t>チョウシュウ</t>
    </rPh>
    <phoneticPr fontId="5"/>
  </si>
  <si>
    <t>合　　計</t>
    <rPh sb="0" eb="4">
      <t>ゴウケイ</t>
    </rPh>
    <phoneticPr fontId="5"/>
  </si>
  <si>
    <t>給与所得者</t>
    <phoneticPr fontId="5"/>
  </si>
  <si>
    <t>その他の
所得者</t>
    <rPh sb="5" eb="8">
      <t>ショトクシャ</t>
    </rPh>
    <phoneticPr fontId="5"/>
  </si>
  <si>
    <t xml:space="preserve"> 200万円を超え
　　　　300万円以下 </t>
    <rPh sb="4" eb="6">
      <t>マンエン</t>
    </rPh>
    <rPh sb="7" eb="8">
      <t>コ</t>
    </rPh>
    <phoneticPr fontId="5"/>
  </si>
  <si>
    <t xml:space="preserve"> 300万円を超え
　　　　400万円以下 </t>
    <rPh sb="4" eb="6">
      <t>マンエン</t>
    </rPh>
    <rPh sb="7" eb="8">
      <t>コ</t>
    </rPh>
    <phoneticPr fontId="5"/>
  </si>
  <si>
    <t xml:space="preserve"> 400万円を超え
　　　　550万円以下 </t>
    <rPh sb="4" eb="6">
      <t>マンエン</t>
    </rPh>
    <rPh sb="7" eb="8">
      <t>コ</t>
    </rPh>
    <phoneticPr fontId="5"/>
  </si>
  <si>
    <t xml:space="preserve"> 550万円を超え
　　　　700万円以下 </t>
    <rPh sb="4" eb="6">
      <t>マンエン</t>
    </rPh>
    <rPh sb="7" eb="8">
      <t>コ</t>
    </rPh>
    <phoneticPr fontId="5"/>
  </si>
  <si>
    <t xml:space="preserve"> 700万円を超え
　　　1,000万円以下 </t>
    <rPh sb="4" eb="6">
      <t>マンエン</t>
    </rPh>
    <rPh sb="7" eb="8">
      <t>コ</t>
    </rPh>
    <phoneticPr fontId="5"/>
  </si>
  <si>
    <t>納税義務者数（人）</t>
    <rPh sb="0" eb="2">
      <t>ノウゼイ</t>
    </rPh>
    <rPh sb="2" eb="5">
      <t>ギムシャ</t>
    </rPh>
    <rPh sb="5" eb="6">
      <t>スウ</t>
    </rPh>
    <rPh sb="7" eb="8">
      <t>ヒト</t>
    </rPh>
    <phoneticPr fontId="5"/>
  </si>
  <si>
    <t>所得割額（千円）</t>
    <rPh sb="0" eb="2">
      <t>ショトク</t>
    </rPh>
    <rPh sb="2" eb="3">
      <t>ワリ</t>
    </rPh>
    <rPh sb="3" eb="4">
      <t>ガク</t>
    </rPh>
    <rPh sb="5" eb="7">
      <t>センエン</t>
    </rPh>
    <phoneticPr fontId="5"/>
  </si>
  <si>
    <t xml:space="preserve">  10万円以下の金額</t>
    <phoneticPr fontId="5"/>
  </si>
  <si>
    <t xml:space="preserve">  10万円を超え
　　　　100万円以下 </t>
    <rPh sb="4" eb="6">
      <t>マンエン</t>
    </rPh>
    <rPh sb="7" eb="8">
      <t>コ</t>
    </rPh>
    <phoneticPr fontId="5"/>
  </si>
  <si>
    <t xml:space="preserve"> 100万円を超え
　　　　200万円以下 </t>
    <rPh sb="4" eb="6">
      <t>マンエン</t>
    </rPh>
    <rPh sb="7" eb="8">
      <t>コ</t>
    </rPh>
    <phoneticPr fontId="5"/>
  </si>
  <si>
    <t xml:space="preserve"> 1,000万円を
　　　　超える金額 </t>
    <rPh sb="6" eb="8">
      <t>マンエン</t>
    </rPh>
    <rPh sb="14" eb="15">
      <t>コ</t>
    </rPh>
    <rPh sb="17" eb="19">
      <t>キンガク</t>
    </rPh>
    <phoneticPr fontId="5"/>
  </si>
  <si>
    <t>農業所得者</t>
    <phoneticPr fontId="5"/>
  </si>
  <si>
    <t>調　定　額</t>
    <phoneticPr fontId="5"/>
  </si>
  <si>
    <t>義務者数</t>
    <rPh sb="3" eb="4">
      <t>スウ</t>
    </rPh>
    <phoneticPr fontId="5"/>
  </si>
  <si>
    <t>合　　計</t>
    <rPh sb="0" eb="1">
      <t>ゴウ</t>
    </rPh>
    <rPh sb="3" eb="4">
      <t>ケイ</t>
    </rPh>
    <phoneticPr fontId="3"/>
  </si>
  <si>
    <t>所得割のみ</t>
    <phoneticPr fontId="5"/>
  </si>
  <si>
    <t>均等割のみ</t>
    <phoneticPr fontId="5"/>
  </si>
  <si>
    <t>均等割・所得割</t>
    <phoneticPr fontId="5"/>
  </si>
  <si>
    <t>計</t>
    <phoneticPr fontId="5"/>
  </si>
  <si>
    <t>所得割</t>
    <phoneticPr fontId="5"/>
  </si>
  <si>
    <t>均等割</t>
    <phoneticPr fontId="5"/>
  </si>
  <si>
    <t>営業等
所得者</t>
    <rPh sb="2" eb="3">
      <t>トウ</t>
    </rPh>
    <phoneticPr fontId="5"/>
  </si>
  <si>
    <t>納税義務者数（人）</t>
    <rPh sb="5" eb="6">
      <t>スウ</t>
    </rPh>
    <phoneticPr fontId="5"/>
  </si>
  <si>
    <t>１　個人市民税</t>
    <phoneticPr fontId="3"/>
  </si>
  <si>
    <t>計</t>
    <rPh sb="0" eb="1">
      <t>ケイ</t>
    </rPh>
    <phoneticPr fontId="3"/>
  </si>
  <si>
    <t>全      体</t>
    <rPh sb="0" eb="1">
      <t>ゼン</t>
    </rPh>
    <rPh sb="7" eb="8">
      <t>カラダ</t>
    </rPh>
    <phoneticPr fontId="5"/>
  </si>
  <si>
    <r>
      <t>Ⅳ</t>
    </r>
    <r>
      <rPr>
        <b/>
        <u/>
        <sz val="18"/>
        <rFont val="ＭＳ ゴシック"/>
        <family val="3"/>
        <charset val="128"/>
      </rPr>
      <t>　市民税</t>
    </r>
    <rPh sb="2" eb="5">
      <t>シミンゼイ</t>
    </rPh>
    <phoneticPr fontId="3"/>
  </si>
  <si>
    <t>納　税</t>
    <phoneticPr fontId="5"/>
  </si>
  <si>
    <t>構成比</t>
    <phoneticPr fontId="5"/>
  </si>
  <si>
    <t xml:space="preserve">　　　　 年 度
　区 分 </t>
    <phoneticPr fontId="5"/>
  </si>
  <si>
    <t>調 定 額</t>
    <phoneticPr fontId="5"/>
  </si>
  <si>
    <t>納税義務者数</t>
    <rPh sb="0" eb="1">
      <t>ノウ</t>
    </rPh>
    <rPh sb="1" eb="2">
      <t>ゼイ</t>
    </rPh>
    <rPh sb="2" eb="5">
      <t>ギムシャ</t>
    </rPh>
    <rPh sb="5" eb="6">
      <t>スウ</t>
    </rPh>
    <phoneticPr fontId="3"/>
  </si>
  <si>
    <t>調 　定   額</t>
    <rPh sb="0" eb="1">
      <t>チョウ</t>
    </rPh>
    <rPh sb="3" eb="4">
      <t>サダム</t>
    </rPh>
    <rPh sb="7" eb="8">
      <t>ガク</t>
    </rPh>
    <phoneticPr fontId="3"/>
  </si>
  <si>
    <t>合　計</t>
    <phoneticPr fontId="5"/>
  </si>
  <si>
    <t>※表の見映えのため、納税義務者数は10倍にする！</t>
    <rPh sb="1" eb="2">
      <t>ヒョウ</t>
    </rPh>
    <rPh sb="3" eb="5">
      <t>ミバ</t>
    </rPh>
    <rPh sb="10" eb="12">
      <t>ノウゼイ</t>
    </rPh>
    <rPh sb="12" eb="15">
      <t>ギムシャ</t>
    </rPh>
    <rPh sb="15" eb="16">
      <t>スウ</t>
    </rPh>
    <rPh sb="19" eb="20">
      <t>バイ</t>
    </rPh>
    <phoneticPr fontId="5"/>
  </si>
  <si>
    <t>所得割を納める者</t>
    <rPh sb="0" eb="2">
      <t>ショトク</t>
    </rPh>
    <rPh sb="2" eb="3">
      <t>ワリ</t>
    </rPh>
    <rPh sb="4" eb="5">
      <t>オサ</t>
    </rPh>
    <rPh sb="7" eb="8">
      <t>モノ</t>
    </rPh>
    <phoneticPr fontId="5"/>
  </si>
  <si>
    <t>前年度分は、値だけコピーして貼りつける。</t>
  </si>
  <si>
    <t xml:space="preserve">   ↑</t>
    <phoneticPr fontId="3"/>
  </si>
  <si>
    <t>・納税義務者数→Ⅳ市民税　１個人市民税　（１）納税義務者数の年度別比較の数値を入力</t>
    <rPh sb="1" eb="2">
      <t>ノウ</t>
    </rPh>
    <rPh sb="2" eb="3">
      <t>ゼイ</t>
    </rPh>
    <rPh sb="3" eb="6">
      <t>ギムシャ</t>
    </rPh>
    <rPh sb="6" eb="7">
      <t>スウ</t>
    </rPh>
    <rPh sb="9" eb="12">
      <t>シミンゼイ</t>
    </rPh>
    <rPh sb="14" eb="16">
      <t>コジン</t>
    </rPh>
    <rPh sb="16" eb="19">
      <t>シミンゼイ</t>
    </rPh>
    <rPh sb="23" eb="25">
      <t>ノウゼイ</t>
    </rPh>
    <rPh sb="25" eb="28">
      <t>ギムシャ</t>
    </rPh>
    <rPh sb="28" eb="29">
      <t>カズ</t>
    </rPh>
    <rPh sb="30" eb="32">
      <t>ネンド</t>
    </rPh>
    <rPh sb="32" eb="33">
      <t>ベツ</t>
    </rPh>
    <rPh sb="33" eb="35">
      <t>ヒカク</t>
    </rPh>
    <rPh sb="36" eb="38">
      <t>スウチ</t>
    </rPh>
    <rPh sb="39" eb="41">
      <t>ニュウリョク</t>
    </rPh>
    <phoneticPr fontId="3"/>
  </si>
  <si>
    <t>・調定額→Ⅳ市民税　１個人市民税　（３）調定額の年度別比較の数値を入力</t>
    <rPh sb="1" eb="3">
      <t>チョウテイ</t>
    </rPh>
    <rPh sb="3" eb="4">
      <t>ガク</t>
    </rPh>
    <rPh sb="6" eb="9">
      <t>シミンゼイ</t>
    </rPh>
    <rPh sb="11" eb="13">
      <t>コジン</t>
    </rPh>
    <rPh sb="13" eb="16">
      <t>シミンゼイ</t>
    </rPh>
    <rPh sb="20" eb="22">
      <t>チョウテイ</t>
    </rPh>
    <rPh sb="22" eb="23">
      <t>ガク</t>
    </rPh>
    <rPh sb="24" eb="26">
      <t>ネンド</t>
    </rPh>
    <rPh sb="26" eb="27">
      <t>ベツ</t>
    </rPh>
    <rPh sb="27" eb="29">
      <t>ヒカク</t>
    </rPh>
    <rPh sb="30" eb="32">
      <t>スウチ</t>
    </rPh>
    <rPh sb="33" eb="35">
      <t>ニュウリョク</t>
    </rPh>
    <phoneticPr fontId="3"/>
  </si>
  <si>
    <t>普通徴収</t>
    <rPh sb="0" eb="1">
      <t>ススム</t>
    </rPh>
    <rPh sb="1" eb="2">
      <t>ツウ</t>
    </rPh>
    <rPh sb="2" eb="4">
      <t>チョウシュウ</t>
    </rPh>
    <phoneticPr fontId="5"/>
  </si>
  <si>
    <t>　　</t>
    <phoneticPr fontId="3"/>
  </si>
  <si>
    <t>グラフ値入力用％計算表</t>
    <rPh sb="3" eb="4">
      <t>アタイ</t>
    </rPh>
    <rPh sb="4" eb="7">
      <t>ニュウリョクヨウ</t>
    </rPh>
    <rPh sb="8" eb="10">
      <t>ケイサン</t>
    </rPh>
    <rPh sb="10" eb="11">
      <t>ヒョウ</t>
    </rPh>
    <phoneticPr fontId="3"/>
  </si>
  <si>
    <t>入力後、グラフの値（人・％）を直接入力する。</t>
    <rPh sb="0" eb="3">
      <t>ニュウリョクゴ</t>
    </rPh>
    <rPh sb="8" eb="9">
      <t>アタイ</t>
    </rPh>
    <rPh sb="10" eb="11">
      <t>ニン</t>
    </rPh>
    <rPh sb="15" eb="17">
      <t>チョクセツ</t>
    </rPh>
    <rPh sb="17" eb="19">
      <t>ニュウリョク</t>
    </rPh>
    <phoneticPr fontId="3"/>
  </si>
  <si>
    <t>★記入方法★</t>
    <phoneticPr fontId="3"/>
  </si>
  <si>
    <t>所得割額のグラフ内の値は自動表示されるので、入力不要</t>
    <rPh sb="0" eb="3">
      <t>ショトクワリ</t>
    </rPh>
    <rPh sb="3" eb="4">
      <t>ガク</t>
    </rPh>
    <rPh sb="8" eb="9">
      <t>ナイ</t>
    </rPh>
    <rPh sb="10" eb="11">
      <t>アタイ</t>
    </rPh>
    <rPh sb="12" eb="14">
      <t>ジドウ</t>
    </rPh>
    <rPh sb="14" eb="16">
      <t>ヒョウジ</t>
    </rPh>
    <rPh sb="22" eb="24">
      <t>ニュウリョク</t>
    </rPh>
    <rPh sb="24" eb="26">
      <t>フヨウ</t>
    </rPh>
    <phoneticPr fontId="5"/>
  </si>
  <si>
    <t>★記入方法★</t>
    <phoneticPr fontId="5"/>
  </si>
  <si>
    <t>所得金額（千円）</t>
    <phoneticPr fontId="5"/>
  </si>
  <si>
    <t>市民税額 （千円）</t>
    <phoneticPr fontId="5"/>
  </si>
  <si>
    <t>構成比 （％）</t>
    <phoneticPr fontId="5"/>
  </si>
  <si>
    <t>構成比（％）</t>
    <phoneticPr fontId="5"/>
  </si>
  <si>
    <t>市民税額（千円）</t>
    <phoneticPr fontId="5"/>
  </si>
  <si>
    <t>１人あたりの
所得額（円）</t>
    <phoneticPr fontId="5"/>
  </si>
  <si>
    <t>―</t>
    <phoneticPr fontId="5"/>
  </si>
  <si>
    <t>・納税義務者数は課税状況調（第2表 平成○○年度個人の市町村民税の納税義務者等に関する調）の</t>
    <rPh sb="8" eb="10">
      <t>カゼイ</t>
    </rPh>
    <rPh sb="10" eb="12">
      <t>ジョウキョウ</t>
    </rPh>
    <rPh sb="12" eb="13">
      <t>シラ</t>
    </rPh>
    <rPh sb="14" eb="15">
      <t>ダイ</t>
    </rPh>
    <rPh sb="16" eb="17">
      <t>ヒョウ</t>
    </rPh>
    <rPh sb="18" eb="20">
      <t>ヘイセイ</t>
    </rPh>
    <rPh sb="22" eb="24">
      <t>ネンド</t>
    </rPh>
    <rPh sb="24" eb="26">
      <t>コジン</t>
    </rPh>
    <rPh sb="27" eb="30">
      <t>シチョウソン</t>
    </rPh>
    <rPh sb="30" eb="31">
      <t>ミン</t>
    </rPh>
    <rPh sb="31" eb="32">
      <t>ゼイ</t>
    </rPh>
    <rPh sb="33" eb="35">
      <t>ノウゼイ</t>
    </rPh>
    <rPh sb="35" eb="39">
      <t>ギムシャナド</t>
    </rPh>
    <rPh sb="40" eb="41">
      <t>カン</t>
    </rPh>
    <rPh sb="43" eb="44">
      <t>シラ</t>
    </rPh>
    <phoneticPr fontId="3"/>
  </si>
  <si>
    <t>・分離譲渡所得者の納税義務者数は、課税状況調（第11表課税標準額段階別平成○○年分所得割額等に関る調）の</t>
    <rPh sb="1" eb="3">
      <t>ブンリ</t>
    </rPh>
    <rPh sb="3" eb="5">
      <t>ジョウト</t>
    </rPh>
    <rPh sb="5" eb="8">
      <t>ショトクシャ</t>
    </rPh>
    <rPh sb="9" eb="10">
      <t>ノウ</t>
    </rPh>
    <rPh sb="10" eb="11">
      <t>ゼイ</t>
    </rPh>
    <rPh sb="11" eb="14">
      <t>ギムシャ</t>
    </rPh>
    <rPh sb="14" eb="15">
      <t>スウ</t>
    </rPh>
    <rPh sb="17" eb="19">
      <t>カゼイ</t>
    </rPh>
    <rPh sb="19" eb="21">
      <t>ジョウキョウ</t>
    </rPh>
    <rPh sb="21" eb="22">
      <t>シラ</t>
    </rPh>
    <rPh sb="23" eb="24">
      <t>ダイ</t>
    </rPh>
    <rPh sb="26" eb="27">
      <t>ヒョウ</t>
    </rPh>
    <rPh sb="27" eb="29">
      <t>カゼイ</t>
    </rPh>
    <rPh sb="29" eb="31">
      <t>ヒョウジュン</t>
    </rPh>
    <rPh sb="31" eb="32">
      <t>ガク</t>
    </rPh>
    <rPh sb="32" eb="34">
      <t>ダンカイ</t>
    </rPh>
    <rPh sb="34" eb="35">
      <t>ベツ</t>
    </rPh>
    <rPh sb="35" eb="37">
      <t>ヘイセイ</t>
    </rPh>
    <rPh sb="39" eb="41">
      <t>ネンブン</t>
    </rPh>
    <rPh sb="41" eb="44">
      <t>ショトクワリ</t>
    </rPh>
    <rPh sb="44" eb="45">
      <t>ガク</t>
    </rPh>
    <rPh sb="45" eb="46">
      <t>トウ</t>
    </rPh>
    <rPh sb="47" eb="48">
      <t>カン</t>
    </rPh>
    <rPh sb="49" eb="50">
      <t>シラ</t>
    </rPh>
    <phoneticPr fontId="5"/>
  </si>
  <si>
    <t>○所得割を納める者の欄○</t>
    <rPh sb="1" eb="4">
      <t>ショトクワリ</t>
    </rPh>
    <rPh sb="5" eb="6">
      <t>オサ</t>
    </rPh>
    <rPh sb="8" eb="9">
      <t>モノ</t>
    </rPh>
    <rPh sb="10" eb="11">
      <t>ラン</t>
    </rPh>
    <phoneticPr fontId="5"/>
  </si>
  <si>
    <t xml:space="preserve">          所得者区分                   年　度</t>
    <phoneticPr fontId="5"/>
  </si>
  <si>
    <t>（入力不要）</t>
    <rPh sb="1" eb="3">
      <t>ニュウリョク</t>
    </rPh>
    <rPh sb="3" eb="5">
      <t>フヨウ</t>
    </rPh>
    <phoneticPr fontId="3"/>
  </si>
  <si>
    <t>分離譲渡
所得者</t>
    <rPh sb="0" eb="1">
      <t>ブン</t>
    </rPh>
    <phoneticPr fontId="5"/>
  </si>
  <si>
    <t>・前年度分は、値だけコピーして貼りつける。</t>
    <phoneticPr fontId="3"/>
  </si>
  <si>
    <t>・データ調整しているセルは、また新規入力する際は、式をコピーして貼りつける</t>
    <rPh sb="4" eb="6">
      <t>チョウセイ</t>
    </rPh>
    <rPh sb="16" eb="18">
      <t>シンキ</t>
    </rPh>
    <rPh sb="18" eb="20">
      <t>ニュウリョク</t>
    </rPh>
    <rPh sb="22" eb="23">
      <t>サイ</t>
    </rPh>
    <rPh sb="25" eb="26">
      <t>シキ</t>
    </rPh>
    <rPh sb="32" eb="33">
      <t>ハ</t>
    </rPh>
    <phoneticPr fontId="3"/>
  </si>
  <si>
    <t>左記のラベンダー色のセルは、値を調整しているので、</t>
    <rPh sb="0" eb="2">
      <t>サキ</t>
    </rPh>
    <rPh sb="8" eb="9">
      <t>イロ</t>
    </rPh>
    <rPh sb="14" eb="15">
      <t>アタイ</t>
    </rPh>
    <rPh sb="16" eb="18">
      <t>チョウセイ</t>
    </rPh>
    <phoneticPr fontId="5"/>
  </si>
  <si>
    <t>新規で入力する場合は、式をコピーしてはりつける</t>
  </si>
  <si>
    <t>ただし、表の見映えをよくするために、納税義務者数の値は10倍にする。</t>
    <rPh sb="4" eb="5">
      <t>ヒョウ</t>
    </rPh>
    <rPh sb="6" eb="8">
      <t>ミバ</t>
    </rPh>
    <rPh sb="18" eb="19">
      <t>ノウ</t>
    </rPh>
    <rPh sb="19" eb="20">
      <t>ゼイ</t>
    </rPh>
    <rPh sb="20" eb="23">
      <t>ギムシャ</t>
    </rPh>
    <rPh sb="23" eb="24">
      <t>スウ</t>
    </rPh>
    <rPh sb="25" eb="26">
      <t>アタイ</t>
    </rPh>
    <rPh sb="29" eb="30">
      <t>バイ</t>
    </rPh>
    <phoneticPr fontId="5"/>
  </si>
  <si>
    <t>（単位：千円、％）</t>
    <phoneticPr fontId="5"/>
  </si>
  <si>
    <t>（単位：円、％）</t>
    <phoneticPr fontId="5"/>
  </si>
  <si>
    <t>給与</t>
    <rPh sb="0" eb="2">
      <t>キュウヨ</t>
    </rPh>
    <phoneticPr fontId="5"/>
  </si>
  <si>
    <t>前年度比</t>
    <rPh sb="2" eb="3">
      <t>ド</t>
    </rPh>
    <phoneticPr fontId="5"/>
  </si>
  <si>
    <t>１人あたりの
市民税額（円）</t>
    <phoneticPr fontId="5"/>
  </si>
  <si>
    <t>給与特別徴収</t>
    <rPh sb="0" eb="1">
      <t>キュウ</t>
    </rPh>
    <rPh sb="1" eb="2">
      <t>アタエ</t>
    </rPh>
    <rPh sb="2" eb="4">
      <t>トクベツ</t>
    </rPh>
    <rPh sb="4" eb="6">
      <t>チョウシュウ</t>
    </rPh>
    <phoneticPr fontId="5"/>
  </si>
  <si>
    <t>―</t>
  </si>
  <si>
    <t>公的年金特別徴収</t>
    <rPh sb="0" eb="2">
      <t>コウテキ</t>
    </rPh>
    <rPh sb="2" eb="4">
      <t>ネンキン</t>
    </rPh>
    <rPh sb="4" eb="6">
      <t>トクベツ</t>
    </rPh>
    <rPh sb="6" eb="8">
      <t>チョウシュウ</t>
    </rPh>
    <phoneticPr fontId="5"/>
  </si>
  <si>
    <t>（単位：人、％）</t>
    <phoneticPr fontId="3"/>
  </si>
  <si>
    <r>
      <t xml:space="preserve">
</t>
    </r>
    <r>
      <rPr>
        <sz val="10.5"/>
        <color indexed="8"/>
        <rFont val="ＭＳ ゴシック"/>
        <family val="3"/>
        <charset val="128"/>
      </rPr>
      <t>　　  　　　年 度
 　区 分</t>
    </r>
    <rPh sb="8" eb="9">
      <t>トシ</t>
    </rPh>
    <rPh sb="10" eb="11">
      <t>ド</t>
    </rPh>
    <rPh sb="14" eb="15">
      <t>ク</t>
    </rPh>
    <rPh sb="16" eb="17">
      <t>ブン</t>
    </rPh>
    <phoneticPr fontId="3"/>
  </si>
  <si>
    <t xml:space="preserve"> 　課税標準額　</t>
    <phoneticPr fontId="5"/>
  </si>
  <si>
    <t>⑴給与所得者の納税義務者数は、課税状況調（第５表 課税標準額段階別平成○○年度分所得割額等に関する調</t>
    <rPh sb="1" eb="3">
      <t>キュウヨ</t>
    </rPh>
    <rPh sb="3" eb="5">
      <t>ショトク</t>
    </rPh>
    <rPh sb="5" eb="6">
      <t>シャ</t>
    </rPh>
    <rPh sb="7" eb="8">
      <t>ノウ</t>
    </rPh>
    <rPh sb="8" eb="9">
      <t>ゼイ</t>
    </rPh>
    <rPh sb="9" eb="12">
      <t>ギムシャ</t>
    </rPh>
    <rPh sb="12" eb="13">
      <t>スウ</t>
    </rPh>
    <rPh sb="25" eb="27">
      <t>カゼイ</t>
    </rPh>
    <rPh sb="27" eb="29">
      <t>ヒョウジュン</t>
    </rPh>
    <rPh sb="29" eb="30">
      <t>ガク</t>
    </rPh>
    <rPh sb="30" eb="32">
      <t>ダンカイ</t>
    </rPh>
    <rPh sb="32" eb="33">
      <t>ベツ</t>
    </rPh>
    <rPh sb="33" eb="35">
      <t>ヘイセイ</t>
    </rPh>
    <rPh sb="38" eb="39">
      <t>ド</t>
    </rPh>
    <rPh sb="39" eb="40">
      <t>ブン</t>
    </rPh>
    <rPh sb="40" eb="43">
      <t>ショトクワリ</t>
    </rPh>
    <rPh sb="43" eb="44">
      <t>ガク</t>
    </rPh>
    <rPh sb="44" eb="45">
      <t>トウ</t>
    </rPh>
    <rPh sb="46" eb="47">
      <t>カン</t>
    </rPh>
    <phoneticPr fontId="5"/>
  </si>
  <si>
    <t>【給与所得者】）の納税義務者数の計（列３）の値。</t>
    <rPh sb="9" eb="10">
      <t>ノウ</t>
    </rPh>
    <rPh sb="10" eb="11">
      <t>ゼイ</t>
    </rPh>
    <rPh sb="11" eb="14">
      <t>ギムシャ</t>
    </rPh>
    <rPh sb="14" eb="15">
      <t>スウ</t>
    </rPh>
    <rPh sb="16" eb="17">
      <t>ケイ</t>
    </rPh>
    <rPh sb="18" eb="19">
      <t>レツ</t>
    </rPh>
    <rPh sb="22" eb="23">
      <t>アタイ</t>
    </rPh>
    <phoneticPr fontId="5"/>
  </si>
  <si>
    <t>⑵営業等所得者の納税義務者数は、課税状況調（第６表 課税標準額段階別平成○○年度分所得割額等に関する調</t>
    <rPh sb="1" eb="4">
      <t>エイギョウナド</t>
    </rPh>
    <rPh sb="4" eb="7">
      <t>ショトクシャ</t>
    </rPh>
    <rPh sb="8" eb="9">
      <t>ノウ</t>
    </rPh>
    <rPh sb="9" eb="10">
      <t>ゼイ</t>
    </rPh>
    <rPh sb="10" eb="13">
      <t>ギムシャ</t>
    </rPh>
    <rPh sb="13" eb="14">
      <t>スウ</t>
    </rPh>
    <rPh sb="26" eb="28">
      <t>カゼイ</t>
    </rPh>
    <rPh sb="28" eb="30">
      <t>ヒョウジュン</t>
    </rPh>
    <rPh sb="30" eb="31">
      <t>ガク</t>
    </rPh>
    <rPh sb="31" eb="33">
      <t>ダンカイ</t>
    </rPh>
    <rPh sb="33" eb="34">
      <t>ベツ</t>
    </rPh>
    <rPh sb="34" eb="36">
      <t>ヘイセイ</t>
    </rPh>
    <rPh sb="39" eb="40">
      <t>ド</t>
    </rPh>
    <rPh sb="40" eb="41">
      <t>ブン</t>
    </rPh>
    <rPh sb="41" eb="44">
      <t>ショトクワリ</t>
    </rPh>
    <rPh sb="44" eb="45">
      <t>ガク</t>
    </rPh>
    <rPh sb="45" eb="46">
      <t>トウ</t>
    </rPh>
    <rPh sb="47" eb="48">
      <t>カン</t>
    </rPh>
    <phoneticPr fontId="5"/>
  </si>
  <si>
    <t>⑶農業所得者の納税義務者数は、課税状況調（第７表 課税標準額段階別平成○○年度分所得割額等に関する調</t>
    <rPh sb="1" eb="3">
      <t>ノウギョウ</t>
    </rPh>
    <rPh sb="3" eb="6">
      <t>ショトクシャ</t>
    </rPh>
    <rPh sb="7" eb="8">
      <t>ノウ</t>
    </rPh>
    <rPh sb="8" eb="9">
      <t>ゼイ</t>
    </rPh>
    <rPh sb="9" eb="12">
      <t>ギムシャ</t>
    </rPh>
    <rPh sb="12" eb="13">
      <t>スウ</t>
    </rPh>
    <rPh sb="25" eb="27">
      <t>カゼイ</t>
    </rPh>
    <rPh sb="27" eb="29">
      <t>ヒョウジュン</t>
    </rPh>
    <rPh sb="29" eb="30">
      <t>ガク</t>
    </rPh>
    <rPh sb="30" eb="32">
      <t>ダンカイ</t>
    </rPh>
    <rPh sb="32" eb="33">
      <t>ベツ</t>
    </rPh>
    <rPh sb="33" eb="35">
      <t>ヘイセイ</t>
    </rPh>
    <rPh sb="38" eb="39">
      <t>ド</t>
    </rPh>
    <rPh sb="39" eb="40">
      <t>ブン</t>
    </rPh>
    <rPh sb="40" eb="43">
      <t>ショトクワリ</t>
    </rPh>
    <rPh sb="43" eb="44">
      <t>ガク</t>
    </rPh>
    <rPh sb="44" eb="45">
      <t>トウ</t>
    </rPh>
    <rPh sb="46" eb="47">
      <t>カン</t>
    </rPh>
    <phoneticPr fontId="5"/>
  </si>
  <si>
    <t>⑷その他の所得者の納税義務者数は、課税状況調（第９表 課税標準額段階別平成○○年度分所得割額等に関する調</t>
    <rPh sb="3" eb="4">
      <t>ホカ</t>
    </rPh>
    <rPh sb="5" eb="8">
      <t>ショトクシャ</t>
    </rPh>
    <rPh sb="9" eb="10">
      <t>ノウ</t>
    </rPh>
    <rPh sb="10" eb="11">
      <t>ゼイ</t>
    </rPh>
    <rPh sb="11" eb="14">
      <t>ギムシャ</t>
    </rPh>
    <rPh sb="14" eb="15">
      <t>スウ</t>
    </rPh>
    <rPh sb="27" eb="29">
      <t>カゼイ</t>
    </rPh>
    <rPh sb="29" eb="31">
      <t>ヒョウジュン</t>
    </rPh>
    <rPh sb="31" eb="32">
      <t>ガク</t>
    </rPh>
    <rPh sb="32" eb="34">
      <t>ダンカイ</t>
    </rPh>
    <rPh sb="34" eb="35">
      <t>ベツ</t>
    </rPh>
    <rPh sb="35" eb="37">
      <t>ヘイセイ</t>
    </rPh>
    <rPh sb="40" eb="41">
      <t>ド</t>
    </rPh>
    <rPh sb="41" eb="42">
      <t>ブン</t>
    </rPh>
    <rPh sb="42" eb="45">
      <t>ショトクワリ</t>
    </rPh>
    <rPh sb="45" eb="46">
      <t>ガク</t>
    </rPh>
    <rPh sb="46" eb="47">
      <t>トウ</t>
    </rPh>
    <rPh sb="48" eb="49">
      <t>カン</t>
    </rPh>
    <phoneticPr fontId="5"/>
  </si>
  <si>
    <t>⑸家屋屋敷等のみは、均等割額のみかかる（所得割をおさめる必要はない）。</t>
    <rPh sb="1" eb="3">
      <t>カオク</t>
    </rPh>
    <rPh sb="3" eb="5">
      <t>ヤシキ</t>
    </rPh>
    <rPh sb="5" eb="6">
      <t>トウ</t>
    </rPh>
    <rPh sb="10" eb="13">
      <t>キントウワ</t>
    </rPh>
    <rPh sb="13" eb="14">
      <t>ガク</t>
    </rPh>
    <rPh sb="20" eb="23">
      <t>ショトクワリ</t>
    </rPh>
    <rPh sb="28" eb="30">
      <t>ヒツヨウ</t>
    </rPh>
    <phoneticPr fontId="5"/>
  </si>
  <si>
    <t>⑹分離譲渡所得者の納税義務者数は、課税状況調（第11表課税標準額段階別平成○○年分所得割額等に関る調）の</t>
    <rPh sb="1" eb="3">
      <t>ブンリ</t>
    </rPh>
    <rPh sb="3" eb="5">
      <t>ジョウト</t>
    </rPh>
    <rPh sb="5" eb="8">
      <t>ショトクシャ</t>
    </rPh>
    <rPh sb="9" eb="10">
      <t>ノウ</t>
    </rPh>
    <rPh sb="10" eb="11">
      <t>ゼイ</t>
    </rPh>
    <rPh sb="11" eb="14">
      <t>ギムシャ</t>
    </rPh>
    <rPh sb="14" eb="15">
      <t>スウ</t>
    </rPh>
    <rPh sb="17" eb="19">
      <t>カゼイ</t>
    </rPh>
    <rPh sb="19" eb="21">
      <t>ジョウキョウ</t>
    </rPh>
    <rPh sb="21" eb="22">
      <t>シラ</t>
    </rPh>
    <rPh sb="23" eb="24">
      <t>ダイ</t>
    </rPh>
    <rPh sb="26" eb="27">
      <t>ヒョウ</t>
    </rPh>
    <rPh sb="27" eb="29">
      <t>カゼイ</t>
    </rPh>
    <rPh sb="29" eb="31">
      <t>ヒョウジュン</t>
    </rPh>
    <rPh sb="31" eb="32">
      <t>ガク</t>
    </rPh>
    <rPh sb="32" eb="34">
      <t>ダンカイ</t>
    </rPh>
    <rPh sb="34" eb="35">
      <t>ベツ</t>
    </rPh>
    <rPh sb="35" eb="37">
      <t>ヘイセイ</t>
    </rPh>
    <rPh sb="39" eb="41">
      <t>ネンブン</t>
    </rPh>
    <rPh sb="41" eb="44">
      <t>ショトクワリ</t>
    </rPh>
    <rPh sb="44" eb="45">
      <t>ガク</t>
    </rPh>
    <rPh sb="45" eb="46">
      <t>トウ</t>
    </rPh>
    <rPh sb="47" eb="48">
      <t>カン</t>
    </rPh>
    <rPh sb="49" eb="50">
      <t>シラ</t>
    </rPh>
    <phoneticPr fontId="5"/>
  </si>
  <si>
    <t>　所得金額は同表の総所得金額等（列５）の値。</t>
    <phoneticPr fontId="5"/>
  </si>
  <si>
    <t>【営業等所得者】）の納税義務者数の計（列３）の値。</t>
    <rPh sb="10" eb="11">
      <t>ノウ</t>
    </rPh>
    <rPh sb="11" eb="12">
      <t>ゼイ</t>
    </rPh>
    <rPh sb="12" eb="15">
      <t>ギムシャ</t>
    </rPh>
    <rPh sb="15" eb="16">
      <t>スウ</t>
    </rPh>
    <rPh sb="17" eb="18">
      <t>ケイ</t>
    </rPh>
    <rPh sb="19" eb="20">
      <t>レツ</t>
    </rPh>
    <rPh sb="23" eb="24">
      <t>アタイ</t>
    </rPh>
    <phoneticPr fontId="5"/>
  </si>
  <si>
    <t>　所得金額は同表のを総所得金額等（列５）の値。</t>
    <phoneticPr fontId="5"/>
  </si>
  <si>
    <t>【農業所得者】）の納税義務者数の計（列３）の値。</t>
    <rPh sb="9" eb="10">
      <t>ノウ</t>
    </rPh>
    <rPh sb="10" eb="11">
      <t>ゼイ</t>
    </rPh>
    <rPh sb="11" eb="14">
      <t>ギムシャ</t>
    </rPh>
    <rPh sb="14" eb="15">
      <t>スウ</t>
    </rPh>
    <rPh sb="16" eb="17">
      <t>ケイ</t>
    </rPh>
    <rPh sb="18" eb="19">
      <t>レツ</t>
    </rPh>
    <rPh sb="22" eb="23">
      <t>アタイ</t>
    </rPh>
    <phoneticPr fontId="5"/>
  </si>
  <si>
    <t>【その他の所得者】）の納税義務者数の計（列３）の値。</t>
    <rPh sb="3" eb="4">
      <t>ホカ</t>
    </rPh>
    <rPh sb="5" eb="8">
      <t>ショトクシャ</t>
    </rPh>
    <rPh sb="11" eb="12">
      <t>ノウ</t>
    </rPh>
    <rPh sb="12" eb="13">
      <t>ゼイ</t>
    </rPh>
    <rPh sb="13" eb="16">
      <t>ギムシャ</t>
    </rPh>
    <rPh sb="16" eb="17">
      <t>スウ</t>
    </rPh>
    <rPh sb="18" eb="19">
      <t>ケイ</t>
    </rPh>
    <rPh sb="20" eb="21">
      <t>レツ</t>
    </rPh>
    <rPh sb="24" eb="25">
      <t>アタイ</t>
    </rPh>
    <phoneticPr fontId="5"/>
  </si>
  <si>
    <t>　所得金額は同表のを総所得金額等（列５）の値。</t>
    <phoneticPr fontId="5"/>
  </si>
  <si>
    <t>　納税義務者の計（列３）の値。</t>
    <rPh sb="1" eb="2">
      <t>ノウ</t>
    </rPh>
    <rPh sb="2" eb="3">
      <t>ゼイ</t>
    </rPh>
    <rPh sb="3" eb="6">
      <t>ギムシャ</t>
    </rPh>
    <rPh sb="7" eb="8">
      <t>ケイ</t>
    </rPh>
    <rPh sb="9" eb="10">
      <t>レツ</t>
    </rPh>
    <rPh sb="13" eb="14">
      <t>アタイ</t>
    </rPh>
    <phoneticPr fontId="5"/>
  </si>
  <si>
    <t>　合計欄の納税義務者数（列18）の値。市民税額は同表合計額の均等割額（列13）＋ 所得割額（列16）。</t>
    <rPh sb="3" eb="4">
      <t>ラン</t>
    </rPh>
    <rPh sb="12" eb="13">
      <t>レツ</t>
    </rPh>
    <rPh sb="17" eb="18">
      <t>アタイ</t>
    </rPh>
    <rPh sb="35" eb="36">
      <t>レツ</t>
    </rPh>
    <rPh sb="46" eb="47">
      <t>レツ</t>
    </rPh>
    <phoneticPr fontId="5"/>
  </si>
  <si>
    <t>　納税義務者の計（列３）。</t>
    <rPh sb="1" eb="2">
      <t>ノウ</t>
    </rPh>
    <rPh sb="2" eb="3">
      <t>ゼイ</t>
    </rPh>
    <rPh sb="3" eb="6">
      <t>ギムシャ</t>
    </rPh>
    <rPh sb="7" eb="8">
      <t>ケイ</t>
    </rPh>
    <rPh sb="9" eb="10">
      <t>レツ</t>
    </rPh>
    <phoneticPr fontId="5"/>
  </si>
  <si>
    <t>　納税義務者の計（列３）を、分離譲渡所得者の市民税額は同表の所得割額の計（列26）の値。</t>
    <rPh sb="1" eb="2">
      <t>ノウ</t>
    </rPh>
    <rPh sb="2" eb="3">
      <t>ゼイ</t>
    </rPh>
    <rPh sb="3" eb="6">
      <t>ギムシャ</t>
    </rPh>
    <rPh sb="7" eb="8">
      <t>ケイ</t>
    </rPh>
    <rPh sb="9" eb="10">
      <t>レツ</t>
    </rPh>
    <rPh sb="27" eb="29">
      <t>ドウヒョウ</t>
    </rPh>
    <rPh sb="30" eb="33">
      <t>ショトクワリ</t>
    </rPh>
    <rPh sb="33" eb="34">
      <t>ガク</t>
    </rPh>
    <rPh sb="35" eb="36">
      <t>ケイ</t>
    </rPh>
    <rPh sb="37" eb="38">
      <t>レツ</t>
    </rPh>
    <rPh sb="42" eb="43">
      <t>アタイ</t>
    </rPh>
    <phoneticPr fontId="5"/>
  </si>
  <si>
    <t>入力済み</t>
    <rPh sb="0" eb="2">
      <t>ニュウリョク</t>
    </rPh>
    <rPh sb="2" eb="3">
      <t>ズ</t>
    </rPh>
    <phoneticPr fontId="5"/>
  </si>
  <si>
    <t>給与特別徴収</t>
    <rPh sb="0" eb="2">
      <t>キュウヨ</t>
    </rPh>
    <phoneticPr fontId="5"/>
  </si>
  <si>
    <t>※　退職所得は、特別徴収の給与の所得割に含む。</t>
    <phoneticPr fontId="3"/>
  </si>
  <si>
    <t>（各年度 課税状況調第２表、５表～11表）</t>
    <rPh sb="10" eb="11">
      <t>ダイ</t>
    </rPh>
    <rPh sb="12" eb="13">
      <t>ヒョウ</t>
    </rPh>
    <rPh sb="15" eb="16">
      <t>ヒョウ</t>
    </rPh>
    <rPh sb="19" eb="20">
      <t>ヒョウ</t>
    </rPh>
    <phoneticPr fontId="5"/>
  </si>
  <si>
    <t>特別徴収義務者数</t>
    <rPh sb="0" eb="2">
      <t>トクベツ</t>
    </rPh>
    <rPh sb="2" eb="4">
      <t>チョウシュウ</t>
    </rPh>
    <rPh sb="4" eb="7">
      <t>ギムシャ</t>
    </rPh>
    <rPh sb="7" eb="8">
      <t>スウ</t>
    </rPh>
    <phoneticPr fontId="3"/>
  </si>
  <si>
    <t>電子申告率</t>
    <rPh sb="0" eb="2">
      <t>デンシ</t>
    </rPh>
    <rPh sb="2" eb="4">
      <t>シンコク</t>
    </rPh>
    <rPh sb="4" eb="5">
      <t>リツ</t>
    </rPh>
    <phoneticPr fontId="3"/>
  </si>
  <si>
    <t>％</t>
    <phoneticPr fontId="3"/>
  </si>
  <si>
    <t>件</t>
    <rPh sb="0" eb="1">
      <t>ケン</t>
    </rPh>
    <phoneticPr fontId="3"/>
  </si>
  <si>
    <t>電子申告件数</t>
    <rPh sb="0" eb="2">
      <t>デンシ</t>
    </rPh>
    <rPh sb="2" eb="4">
      <t>シンコク</t>
    </rPh>
    <rPh sb="4" eb="5">
      <t>ケン</t>
    </rPh>
    <rPh sb="5" eb="6">
      <t>スウ</t>
    </rPh>
    <phoneticPr fontId="3"/>
  </si>
  <si>
    <t>家屋敷等のみ</t>
    <rPh sb="0" eb="3">
      <t>イエヤシキ</t>
    </rPh>
    <rPh sb="1" eb="3">
      <t>ヤシキ</t>
    </rPh>
    <rPh sb="3" eb="4">
      <t>トウ</t>
    </rPh>
    <phoneticPr fontId="5"/>
  </si>
  <si>
    <t>公的年金</t>
    <rPh sb="0" eb="2">
      <t>コウテキ</t>
    </rPh>
    <rPh sb="2" eb="4">
      <t>ネンキン</t>
    </rPh>
    <phoneticPr fontId="5"/>
  </si>
  <si>
    <t>※　退職所得は、給与特別徴収の所得割に含む。</t>
    <phoneticPr fontId="3"/>
  </si>
  <si>
    <t>公的年金特別徴収</t>
    <rPh sb="0" eb="2">
      <t>コウテキ</t>
    </rPh>
    <rPh sb="2" eb="4">
      <t>ネンキン</t>
    </rPh>
    <rPh sb="4" eb="6">
      <t>トクベツ</t>
    </rPh>
    <phoneticPr fontId="5"/>
  </si>
  <si>
    <t>給与+公的年金特徴</t>
    <rPh sb="0" eb="2">
      <t>キュウヨ</t>
    </rPh>
    <rPh sb="3" eb="5">
      <t>コウテキ</t>
    </rPh>
    <rPh sb="5" eb="7">
      <t>ネンキン</t>
    </rPh>
    <rPh sb="7" eb="8">
      <t>トク</t>
    </rPh>
    <phoneticPr fontId="5"/>
  </si>
  <si>
    <t>２　法人市民税　</t>
    <phoneticPr fontId="5"/>
  </si>
  <si>
    <t>(１) 納税者数</t>
    <rPh sb="4" eb="6">
      <t>ノウゼイ</t>
    </rPh>
    <rPh sb="7" eb="8">
      <t>スウ</t>
    </rPh>
    <phoneticPr fontId="5"/>
  </si>
  <si>
    <t>　　（単位：円、社、％）</t>
    <rPh sb="6" eb="7">
      <t>エン</t>
    </rPh>
    <rPh sb="8" eb="9">
      <t>シャ</t>
    </rPh>
    <phoneticPr fontId="5"/>
  </si>
  <si>
    <t>資本金等の額</t>
    <rPh sb="0" eb="3">
      <t>シホンキン</t>
    </rPh>
    <rPh sb="3" eb="4">
      <t>ナド</t>
    </rPh>
    <rPh sb="5" eb="6">
      <t>ガク</t>
    </rPh>
    <phoneticPr fontId="5"/>
  </si>
  <si>
    <t>市内の
従業者数</t>
    <rPh sb="0" eb="2">
      <t>シナイ</t>
    </rPh>
    <rPh sb="4" eb="7">
      <t>ジュウギョウシャ</t>
    </rPh>
    <rPh sb="7" eb="8">
      <t>スウ</t>
    </rPh>
    <phoneticPr fontId="5"/>
  </si>
  <si>
    <t>均等割税率</t>
    <rPh sb="0" eb="3">
      <t>キントウワ</t>
    </rPh>
    <phoneticPr fontId="5"/>
  </si>
  <si>
    <t>(年額)</t>
    <phoneticPr fontId="5"/>
  </si>
  <si>
    <t>構成比</t>
    <rPh sb="0" eb="3">
      <t>コウセイヒ</t>
    </rPh>
    <phoneticPr fontId="5"/>
  </si>
  <si>
    <t>納税者数</t>
    <rPh sb="0" eb="3">
      <t>ノウゼイシャ</t>
    </rPh>
    <rPh sb="3" eb="4">
      <t>スウ</t>
    </rPh>
    <phoneticPr fontId="5"/>
  </si>
  <si>
    <t>50億円超</t>
    <rPh sb="3" eb="4">
      <t>エン</t>
    </rPh>
    <rPh sb="4" eb="5">
      <t>コ</t>
    </rPh>
    <phoneticPr fontId="5"/>
  </si>
  <si>
    <t>50人超</t>
    <rPh sb="2" eb="3">
      <t>ヒト</t>
    </rPh>
    <rPh sb="3" eb="4">
      <t>コ</t>
    </rPh>
    <phoneticPr fontId="5"/>
  </si>
  <si>
    <t>10億円超
50億円以下</t>
    <rPh sb="4" eb="5">
      <t>コ</t>
    </rPh>
    <phoneticPr fontId="5"/>
  </si>
  <si>
    <t>10億円超</t>
    <rPh sb="4" eb="5">
      <t>コ</t>
    </rPh>
    <phoneticPr fontId="5"/>
  </si>
  <si>
    <t>50人以下</t>
    <rPh sb="2" eb="3">
      <t>ヒト</t>
    </rPh>
    <rPh sb="3" eb="5">
      <t>イカ</t>
    </rPh>
    <phoneticPr fontId="5"/>
  </si>
  <si>
    <t>１億円超
10億円以下</t>
    <rPh sb="3" eb="4">
      <t>コ</t>
    </rPh>
    <phoneticPr fontId="5"/>
  </si>
  <si>
    <t>１千万円超
１億円以下</t>
    <rPh sb="1" eb="3">
      <t>センマン</t>
    </rPh>
    <rPh sb="3" eb="4">
      <t>エン</t>
    </rPh>
    <rPh sb="4" eb="5">
      <t>コ</t>
    </rPh>
    <rPh sb="7" eb="9">
      <t>オクエン</t>
    </rPh>
    <rPh sb="9" eb="11">
      <t>イカ</t>
    </rPh>
    <phoneticPr fontId="5"/>
  </si>
  <si>
    <t>１千万円以下</t>
    <rPh sb="1" eb="3">
      <t>センマン</t>
    </rPh>
    <rPh sb="3" eb="4">
      <t>エン</t>
    </rPh>
    <rPh sb="4" eb="6">
      <t>イカ</t>
    </rPh>
    <phoneticPr fontId="5"/>
  </si>
  <si>
    <t>上記以外の法人</t>
    <rPh sb="0" eb="2">
      <t>ジョウキ</t>
    </rPh>
    <rPh sb="2" eb="4">
      <t>イガイ</t>
    </rPh>
    <rPh sb="5" eb="7">
      <t>ホウジン</t>
    </rPh>
    <phoneticPr fontId="5"/>
  </si>
  <si>
    <t>合計</t>
    <rPh sb="0" eb="2">
      <t>ゴウケイ</t>
    </rPh>
    <phoneticPr fontId="5"/>
  </si>
  <si>
    <t>　　（単位：円、％）</t>
    <phoneticPr fontId="5"/>
  </si>
  <si>
    <t>調定額</t>
    <rPh sb="0" eb="2">
      <t>チョウテイ</t>
    </rPh>
    <rPh sb="2" eb="3">
      <t>ガク</t>
    </rPh>
    <phoneticPr fontId="5"/>
  </si>
  <si>
    <t>前年度比</t>
    <rPh sb="0" eb="4">
      <t>ゼンネンドヒ</t>
    </rPh>
    <phoneticPr fontId="5"/>
  </si>
  <si>
    <t>法人税割</t>
    <rPh sb="0" eb="3">
      <t>ホウジンゼイ</t>
    </rPh>
    <rPh sb="3" eb="4">
      <t>ワリ</t>
    </rPh>
    <phoneticPr fontId="5"/>
  </si>
  <si>
    <t>現年度</t>
    <rPh sb="0" eb="2">
      <t>ゲンネン</t>
    </rPh>
    <rPh sb="2" eb="3">
      <t>ド</t>
    </rPh>
    <phoneticPr fontId="5"/>
  </si>
  <si>
    <t>過年度</t>
    <rPh sb="0" eb="3">
      <t>カネンド</t>
    </rPh>
    <phoneticPr fontId="5"/>
  </si>
  <si>
    <t>計</t>
    <rPh sb="0" eb="1">
      <t>ケイ</t>
    </rPh>
    <phoneticPr fontId="5"/>
  </si>
  <si>
    <t>均等割</t>
    <rPh sb="0" eb="3">
      <t>キントウワ</t>
    </rPh>
    <phoneticPr fontId="5"/>
  </si>
  <si>
    <t>調定額</t>
    <rPh sb="0" eb="1">
      <t>チョウ</t>
    </rPh>
    <rPh sb="1" eb="2">
      <t>テイ</t>
    </rPh>
    <rPh sb="2" eb="3">
      <t>ガク</t>
    </rPh>
    <phoneticPr fontId="5"/>
  </si>
  <si>
    <t>　農業，林業</t>
    <phoneticPr fontId="5"/>
  </si>
  <si>
    <t>漁業</t>
    <phoneticPr fontId="5"/>
  </si>
  <si>
    <t>鉱業，採石業，
砂利採取業</t>
    <phoneticPr fontId="5"/>
  </si>
  <si>
    <t>建設業</t>
    <phoneticPr fontId="5"/>
  </si>
  <si>
    <t>製造業</t>
    <phoneticPr fontId="5"/>
  </si>
  <si>
    <t>電気・ガス・
熱供給・水道業</t>
    <phoneticPr fontId="5"/>
  </si>
  <si>
    <t>情報通信業</t>
    <phoneticPr fontId="5"/>
  </si>
  <si>
    <t>運輸業，郵便業</t>
    <phoneticPr fontId="5"/>
  </si>
  <si>
    <t>卸売業，小売業</t>
    <phoneticPr fontId="5"/>
  </si>
  <si>
    <t>金融業，保険業</t>
    <phoneticPr fontId="5"/>
  </si>
  <si>
    <t>不動産業，
物品賃貸業</t>
    <rPh sb="0" eb="3">
      <t>フドウサン</t>
    </rPh>
    <rPh sb="3" eb="4">
      <t>ギョウ</t>
    </rPh>
    <rPh sb="6" eb="8">
      <t>ブッピン</t>
    </rPh>
    <rPh sb="8" eb="11">
      <t>チンタイギョウ</t>
    </rPh>
    <phoneticPr fontId="5"/>
  </si>
  <si>
    <t>学術研究，専門・技術サービス業</t>
    <rPh sb="0" eb="2">
      <t>ガクジュツ</t>
    </rPh>
    <rPh sb="2" eb="4">
      <t>ケンキュウ</t>
    </rPh>
    <rPh sb="5" eb="6">
      <t>アツシ</t>
    </rPh>
    <rPh sb="6" eb="7">
      <t>モン</t>
    </rPh>
    <rPh sb="8" eb="10">
      <t>ギジュツ</t>
    </rPh>
    <rPh sb="14" eb="15">
      <t>ギョウ</t>
    </rPh>
    <phoneticPr fontId="5"/>
  </si>
  <si>
    <t>宿泊業，
飲食サービス業</t>
    <phoneticPr fontId="5"/>
  </si>
  <si>
    <t>生活関連サービス業，娯楽業</t>
    <phoneticPr fontId="5"/>
  </si>
  <si>
    <t>教育，
学習支援業</t>
    <phoneticPr fontId="5"/>
  </si>
  <si>
    <t xml:space="preserve"> 医療，福祉</t>
    <phoneticPr fontId="5"/>
  </si>
  <si>
    <t>複合サービス
事業</t>
    <rPh sb="0" eb="2">
      <t>フクゴウ</t>
    </rPh>
    <rPh sb="7" eb="9">
      <t>ジギョウ</t>
    </rPh>
    <phoneticPr fontId="5"/>
  </si>
  <si>
    <t>サービス業，
その他</t>
    <rPh sb="4" eb="5">
      <t>ギョウ</t>
    </rPh>
    <rPh sb="9" eb="10">
      <t>タ</t>
    </rPh>
    <phoneticPr fontId="5"/>
  </si>
  <si>
    <t>※　総務省の日本標準産業分類の大分類</t>
    <rPh sb="2" eb="5">
      <t>ソウムショウ</t>
    </rPh>
    <rPh sb="6" eb="8">
      <t>ニホン</t>
    </rPh>
    <rPh sb="8" eb="10">
      <t>ヒョウジュン</t>
    </rPh>
    <rPh sb="10" eb="12">
      <t>サンギョウ</t>
    </rPh>
    <rPh sb="12" eb="14">
      <t>ブンルイ</t>
    </rPh>
    <rPh sb="15" eb="18">
      <t>ダイブンルイ</t>
    </rPh>
    <phoneticPr fontId="5"/>
  </si>
  <si>
    <t>電子申告件数</t>
    <rPh sb="0" eb="2">
      <t>デンシ</t>
    </rPh>
    <rPh sb="2" eb="4">
      <t>シンコク</t>
    </rPh>
    <rPh sb="4" eb="6">
      <t>ケンスウ</t>
    </rPh>
    <rPh sb="5" eb="6">
      <t>スウ</t>
    </rPh>
    <phoneticPr fontId="3"/>
  </si>
  <si>
    <t>（２）調定額　　　　</t>
    <phoneticPr fontId="5"/>
  </si>
  <si>
    <t>調定額</t>
    <phoneticPr fontId="5"/>
  </si>
  <si>
    <t>現年度</t>
    <rPh sb="0" eb="1">
      <t>ゲン</t>
    </rPh>
    <rPh sb="1" eb="3">
      <t>ネンド</t>
    </rPh>
    <phoneticPr fontId="5"/>
  </si>
  <si>
    <t>過年度</t>
    <rPh sb="0" eb="1">
      <t>カ</t>
    </rPh>
    <rPh sb="1" eb="3">
      <t>ネンド</t>
    </rPh>
    <phoneticPr fontId="5"/>
  </si>
  <si>
    <t>法人市民税調定額の推移</t>
    <rPh sb="2" eb="5">
      <t>シミンゼイ</t>
    </rPh>
    <rPh sb="5" eb="7">
      <t>チョウテイ</t>
    </rPh>
    <rPh sb="7" eb="8">
      <t>ガク</t>
    </rPh>
    <rPh sb="9" eb="11">
      <t>スイイ</t>
    </rPh>
    <phoneticPr fontId="5"/>
  </si>
  <si>
    <t>千円</t>
    <rPh sb="0" eb="2">
      <t>センエン</t>
    </rPh>
    <phoneticPr fontId="5"/>
  </si>
  <si>
    <t>法人税割</t>
    <rPh sb="0" eb="2">
      <t>ホウジン</t>
    </rPh>
    <rPh sb="2" eb="3">
      <t>ゼイ</t>
    </rPh>
    <rPh sb="3" eb="4">
      <t>ワ</t>
    </rPh>
    <phoneticPr fontId="5"/>
  </si>
  <si>
    <t>均等割</t>
    <phoneticPr fontId="5"/>
  </si>
  <si>
    <t>法人税割</t>
    <phoneticPr fontId="5"/>
  </si>
  <si>
    <t>合計</t>
    <phoneticPr fontId="5"/>
  </si>
  <si>
    <t>\3.決算委員会\手持ち内部資料\歳入、歳出、</t>
    <phoneticPr fontId="3"/>
  </si>
  <si>
    <t>市税全般(税政担当)”徴収区分別納税義務者数の推移”を見て記入する。</t>
    <phoneticPr fontId="3"/>
  </si>
  <si>
    <t>・決算委員会内部資料Y:\共有フォルダ\税務室\301　予算、決算\決算</t>
    <rPh sb="3" eb="6">
      <t>イインカイ</t>
    </rPh>
    <rPh sb="6" eb="8">
      <t>ナイブ</t>
    </rPh>
    <rPh sb="8" eb="10">
      <t>シリョウ</t>
    </rPh>
    <phoneticPr fontId="3"/>
  </si>
  <si>
    <t>\H26年度　決算資料＆貼紙(H28作成）</t>
    <phoneticPr fontId="3"/>
  </si>
  <si>
    <t>・グラフは、Ⅳ．１個人市民税．（１）納税義務者数の年度別比較及び</t>
    <rPh sb="9" eb="11">
      <t>コジン</t>
    </rPh>
    <rPh sb="11" eb="13">
      <t>シミン</t>
    </rPh>
    <rPh sb="13" eb="14">
      <t>ゼイ</t>
    </rPh>
    <rPh sb="30" eb="31">
      <t>オヨ</t>
    </rPh>
    <phoneticPr fontId="3"/>
  </si>
  <si>
    <t>（３）調定額の年度別比較の数値を入力する。</t>
    <phoneticPr fontId="3"/>
  </si>
  <si>
    <t>・該当年度の課税状況調（第12表課税標準額段階別</t>
    <rPh sb="6" eb="8">
      <t>カゼイ</t>
    </rPh>
    <rPh sb="8" eb="10">
      <t>ジョウキョウ</t>
    </rPh>
    <rPh sb="10" eb="11">
      <t>シラ</t>
    </rPh>
    <rPh sb="12" eb="13">
      <t>ダイ</t>
    </rPh>
    <rPh sb="15" eb="16">
      <t>ヒョウ</t>
    </rPh>
    <rPh sb="16" eb="18">
      <t>カゼイ</t>
    </rPh>
    <rPh sb="18" eb="20">
      <t>ヒョウジュン</t>
    </rPh>
    <rPh sb="20" eb="21">
      <t>ガク</t>
    </rPh>
    <rPh sb="21" eb="23">
      <t>ダンカイ</t>
    </rPh>
    <rPh sb="23" eb="24">
      <t>ベツ</t>
    </rPh>
    <phoneticPr fontId="3"/>
  </si>
  <si>
    <t>平成○○年度分所得割額等に関する調）見て記入する。</t>
    <phoneticPr fontId="3"/>
  </si>
  <si>
    <t>納税義務者数は、納税義務者数の計（列３）の値を記入し、</t>
    <rPh sb="0" eb="1">
      <t>ノウ</t>
    </rPh>
    <rPh sb="1" eb="2">
      <t>ゼイ</t>
    </rPh>
    <rPh sb="2" eb="5">
      <t>ギムシャ</t>
    </rPh>
    <rPh sb="5" eb="6">
      <t>スウ</t>
    </rPh>
    <rPh sb="8" eb="9">
      <t>ノウ</t>
    </rPh>
    <rPh sb="9" eb="10">
      <t>ゼイ</t>
    </rPh>
    <rPh sb="10" eb="13">
      <t>ギムシャ</t>
    </rPh>
    <rPh sb="13" eb="14">
      <t>スウ</t>
    </rPh>
    <rPh sb="15" eb="16">
      <t>ケイ</t>
    </rPh>
    <rPh sb="17" eb="18">
      <t>レツ</t>
    </rPh>
    <rPh sb="21" eb="22">
      <t>アタイ</t>
    </rPh>
    <rPh sb="23" eb="25">
      <t>キニュウ</t>
    </rPh>
    <phoneticPr fontId="5"/>
  </si>
  <si>
    <t>所得割額は、所得割額の計（列27）の値を記入する。</t>
    <phoneticPr fontId="3"/>
  </si>
  <si>
    <t>・納税義務者数のグラフ内の値は、直接入力する</t>
    <rPh sb="1" eb="2">
      <t>ノウ</t>
    </rPh>
    <rPh sb="2" eb="3">
      <t>ゼイ</t>
    </rPh>
    <rPh sb="3" eb="6">
      <t>ギムシャ</t>
    </rPh>
    <rPh sb="6" eb="7">
      <t>スウ</t>
    </rPh>
    <rPh sb="11" eb="12">
      <t>ナイ</t>
    </rPh>
    <rPh sb="13" eb="14">
      <t>アタイ</t>
    </rPh>
    <rPh sb="16" eb="18">
      <t>チョクセツ</t>
    </rPh>
    <rPh sb="18" eb="20">
      <t>ニュウリョク</t>
    </rPh>
    <phoneticPr fontId="5"/>
  </si>
  <si>
    <t>（10倍にする前の値を入力する）。</t>
    <phoneticPr fontId="3"/>
  </si>
  <si>
    <t>Y:\共有フォルダ\税務室\301　予算、決算\決算監査\R元年度分　（R2実施）\1.内部資料\市民税課\1.個人市民税</t>
  </si>
  <si>
    <t>均等割のみ</t>
    <rPh sb="0" eb="3">
      <t>キントウワリ</t>
    </rPh>
    <phoneticPr fontId="32"/>
  </si>
  <si>
    <t>給</t>
    <rPh sb="0" eb="1">
      <t>キュウ</t>
    </rPh>
    <phoneticPr fontId="32"/>
  </si>
  <si>
    <t>所得割のみ</t>
    <rPh sb="0" eb="2">
      <t>ショトク</t>
    </rPh>
    <rPh sb="2" eb="3">
      <t>ワリ</t>
    </rPh>
    <phoneticPr fontId="32"/>
  </si>
  <si>
    <t>特</t>
    <rPh sb="0" eb="1">
      <t>トク</t>
    </rPh>
    <phoneticPr fontId="32"/>
  </si>
  <si>
    <t>与</t>
    <rPh sb="0" eb="1">
      <t>アタ</t>
    </rPh>
    <phoneticPr fontId="32"/>
  </si>
  <si>
    <t>均＋所</t>
    <rPh sb="0" eb="1">
      <t>ヒトシ</t>
    </rPh>
    <rPh sb="2" eb="3">
      <t>ショ</t>
    </rPh>
    <phoneticPr fontId="32"/>
  </si>
  <si>
    <t>別</t>
    <rPh sb="0" eb="1">
      <t>ベツ</t>
    </rPh>
    <phoneticPr fontId="32"/>
  </si>
  <si>
    <t>計</t>
    <rPh sb="0" eb="1">
      <t>ケイ</t>
    </rPh>
    <phoneticPr fontId="32"/>
  </si>
  <si>
    <t>徴</t>
    <rPh sb="0" eb="1">
      <t>チョウ</t>
    </rPh>
    <phoneticPr fontId="32"/>
  </si>
  <si>
    <t>収</t>
    <rPh sb="0" eb="1">
      <t>シュウ</t>
    </rPh>
    <phoneticPr fontId="32"/>
  </si>
  <si>
    <t>年</t>
    <rPh sb="0" eb="1">
      <t>ネン</t>
    </rPh>
    <phoneticPr fontId="32"/>
  </si>
  <si>
    <t>金</t>
    <rPh sb="0" eb="1">
      <t>キン</t>
    </rPh>
    <phoneticPr fontId="32"/>
  </si>
  <si>
    <t>現</t>
    <rPh sb="0" eb="1">
      <t>ゲン</t>
    </rPh>
    <phoneticPr fontId="32"/>
  </si>
  <si>
    <t>普</t>
    <rPh sb="0" eb="1">
      <t>フ</t>
    </rPh>
    <phoneticPr fontId="32"/>
  </si>
  <si>
    <t>度</t>
    <rPh sb="0" eb="1">
      <t>ド</t>
    </rPh>
    <phoneticPr fontId="32"/>
  </si>
  <si>
    <t>通</t>
    <rPh sb="0" eb="1">
      <t>ツウ</t>
    </rPh>
    <phoneticPr fontId="32"/>
  </si>
  <si>
    <t>分</t>
    <rPh sb="0" eb="1">
      <t>フン</t>
    </rPh>
    <phoneticPr fontId="32"/>
  </si>
  <si>
    <t>過</t>
    <rPh sb="0" eb="1">
      <t>カ</t>
    </rPh>
    <phoneticPr fontId="32"/>
  </si>
  <si>
    <t>退職所得</t>
    <rPh sb="0" eb="2">
      <t>タイショク</t>
    </rPh>
    <rPh sb="2" eb="4">
      <t>ショトク</t>
    </rPh>
    <phoneticPr fontId="32"/>
  </si>
  <si>
    <t>合</t>
    <rPh sb="0" eb="1">
      <t>ゴウ</t>
    </rPh>
    <phoneticPr fontId="32"/>
  </si>
  <si>
    <t>納　　税
義務者数</t>
    <rPh sb="0" eb="1">
      <t>オサム</t>
    </rPh>
    <rPh sb="3" eb="4">
      <t>ゼイ</t>
    </rPh>
    <rPh sb="5" eb="8">
      <t>ギムシャ</t>
    </rPh>
    <rPh sb="8" eb="9">
      <t>スウ</t>
    </rPh>
    <phoneticPr fontId="32"/>
  </si>
  <si>
    <t>前年比</t>
    <rPh sb="0" eb="3">
      <t>ゼンネンヒ</t>
    </rPh>
    <phoneticPr fontId="32"/>
  </si>
  <si>
    <t>P10　グラフデータ</t>
    <phoneticPr fontId="3"/>
  </si>
  <si>
    <t>P.13グラフ元データ</t>
    <rPh sb="7" eb="8">
      <t>モト</t>
    </rPh>
    <phoneticPr fontId="3"/>
  </si>
  <si>
    <t>均等割税率</t>
    <rPh sb="0" eb="3">
      <t>キントウワ</t>
    </rPh>
    <rPh sb="3" eb="5">
      <t>ゼイリツ</t>
    </rPh>
    <phoneticPr fontId="3"/>
  </si>
  <si>
    <t>年額</t>
    <rPh sb="0" eb="2">
      <t>ネンガク</t>
    </rPh>
    <phoneticPr fontId="3"/>
  </si>
  <si>
    <t>納税者数</t>
    <rPh sb="0" eb="3">
      <t>ノウゼイシャ</t>
    </rPh>
    <rPh sb="3" eb="4">
      <t>スウ</t>
    </rPh>
    <phoneticPr fontId="3"/>
  </si>
  <si>
    <t>構成比</t>
    <rPh sb="0" eb="3">
      <t>コウセイヒ</t>
    </rPh>
    <phoneticPr fontId="3"/>
  </si>
  <si>
    <t>合計</t>
    <rPh sb="0" eb="2">
      <t>ゴウケイ</t>
    </rPh>
    <phoneticPr fontId="3"/>
  </si>
  <si>
    <t>※山内課長代理からいただいた資料をもとにデータ化。</t>
    <rPh sb="1" eb="3">
      <t>ヤマウチ</t>
    </rPh>
    <rPh sb="3" eb="5">
      <t>カチョウ</t>
    </rPh>
    <rPh sb="5" eb="7">
      <t>ダイリ</t>
    </rPh>
    <rPh sb="14" eb="16">
      <t>シリョウ</t>
    </rPh>
    <rPh sb="23" eb="24">
      <t>カ</t>
    </rPh>
    <phoneticPr fontId="3"/>
  </si>
  <si>
    <t>令和元年度</t>
    <rPh sb="0" eb="2">
      <t>レイワ</t>
    </rPh>
    <rPh sb="2" eb="4">
      <t>ガンネン</t>
    </rPh>
    <rPh sb="4" eb="5">
      <t>ド</t>
    </rPh>
    <phoneticPr fontId="5"/>
  </si>
  <si>
    <t>4,419件</t>
    <rPh sb="5" eb="6">
      <t>ケン</t>
    </rPh>
    <phoneticPr fontId="3"/>
  </si>
  <si>
    <t>（１）　納税義務者数</t>
    <phoneticPr fontId="5"/>
  </si>
  <si>
    <t>（２）　 ｅＬＴＡＸによる給与支払報告書提出件数　</t>
    <rPh sb="13" eb="15">
      <t>キュウヨ</t>
    </rPh>
    <rPh sb="15" eb="17">
      <t>シハラ</t>
    </rPh>
    <rPh sb="17" eb="19">
      <t>ホウコク</t>
    </rPh>
    <rPh sb="19" eb="20">
      <t>ショ</t>
    </rPh>
    <rPh sb="20" eb="22">
      <t>テイシュツ</t>
    </rPh>
    <rPh sb="22" eb="24">
      <t>ケンスウ</t>
    </rPh>
    <phoneticPr fontId="5"/>
  </si>
  <si>
    <t>（３）　調定額　　　</t>
    <phoneticPr fontId="5"/>
  </si>
  <si>
    <t>（５）　所得者別市民税負担額及び所得者（所得割を納める者）別所得金額等</t>
    <rPh sb="14" eb="15">
      <t>オヨ</t>
    </rPh>
    <rPh sb="16" eb="19">
      <t>ショトクシャ</t>
    </rPh>
    <rPh sb="20" eb="23">
      <t>ショトクワリ</t>
    </rPh>
    <rPh sb="24" eb="25">
      <t>オサ</t>
    </rPh>
    <rPh sb="27" eb="28">
      <t>モノ</t>
    </rPh>
    <rPh sb="29" eb="30">
      <t>ベツ</t>
    </rPh>
    <rPh sb="30" eb="32">
      <t>ショトク</t>
    </rPh>
    <rPh sb="32" eb="34">
      <t>キンガク</t>
    </rPh>
    <rPh sb="34" eb="35">
      <t>ナド</t>
    </rPh>
    <phoneticPr fontId="5"/>
  </si>
  <si>
    <t>（１）　納税者数</t>
    <rPh sb="4" eb="6">
      <t>ノウゼイ</t>
    </rPh>
    <rPh sb="7" eb="8">
      <t>スウ</t>
    </rPh>
    <phoneticPr fontId="5"/>
  </si>
  <si>
    <t>（２）　調定額　</t>
    <rPh sb="4" eb="7">
      <t>チョウテイガク</t>
    </rPh>
    <phoneticPr fontId="5"/>
  </si>
  <si>
    <t>（３）　業種別調定額　　　　　</t>
    <phoneticPr fontId="5"/>
  </si>
  <si>
    <t>（４）　ｅＬＴＡＸによる電子申告書提出件数　</t>
    <rPh sb="12" eb="14">
      <t>デンシ</t>
    </rPh>
    <rPh sb="14" eb="16">
      <t>シンコク</t>
    </rPh>
    <rPh sb="16" eb="17">
      <t>ショ</t>
    </rPh>
    <rPh sb="17" eb="19">
      <t>テイシュツ</t>
    </rPh>
    <rPh sb="19" eb="20">
      <t>ケン</t>
    </rPh>
    <rPh sb="20" eb="21">
      <t>スウ</t>
    </rPh>
    <phoneticPr fontId="5"/>
  </si>
  <si>
    <t>（４）　納税義務者１人あたりの調定額</t>
    <phoneticPr fontId="5"/>
  </si>
  <si>
    <t>３年度</t>
    <rPh sb="1" eb="3">
      <t>ネンド</t>
    </rPh>
    <phoneticPr fontId="5"/>
  </si>
  <si>
    <t>4,698件</t>
    <rPh sb="5" eb="6">
      <t>ケン</t>
    </rPh>
    <phoneticPr fontId="3"/>
  </si>
  <si>
    <t>２年度</t>
    <rPh sb="1" eb="3">
      <t>ネンド</t>
    </rPh>
    <rPh sb="2" eb="3">
      <t>ド</t>
    </rPh>
    <phoneticPr fontId="5"/>
  </si>
  <si>
    <t>普通徴収</t>
    <phoneticPr fontId="5"/>
  </si>
  <si>
    <t>令和元年度</t>
  </si>
  <si>
    <t>２年度</t>
  </si>
  <si>
    <t>令和３年度</t>
    <rPh sb="0" eb="2">
      <t>レイワ</t>
    </rPh>
    <rPh sb="3" eb="5">
      <t>ネンド</t>
    </rPh>
    <phoneticPr fontId="3"/>
  </si>
  <si>
    <t>３年度</t>
    <phoneticPr fontId="5"/>
  </si>
  <si>
    <t>令和２年度</t>
    <phoneticPr fontId="5"/>
  </si>
  <si>
    <t>令和２年度</t>
    <rPh sb="0" eb="2">
      <t>レイワ</t>
    </rPh>
    <rPh sb="3" eb="5">
      <t>ネンド</t>
    </rPh>
    <rPh sb="4" eb="5">
      <t>ガンネン</t>
    </rPh>
    <phoneticPr fontId="5"/>
  </si>
  <si>
    <t>４年度</t>
    <rPh sb="1" eb="3">
      <t>ネンド</t>
    </rPh>
    <phoneticPr fontId="5"/>
  </si>
  <si>
    <t>【元データ】図６　令和３年度　課税標準段階別所得割額等の構成</t>
    <rPh sb="1" eb="2">
      <t>モト</t>
    </rPh>
    <rPh sb="9" eb="11">
      <t>レイワ</t>
    </rPh>
    <phoneticPr fontId="5"/>
  </si>
  <si>
    <t>３年度</t>
    <rPh sb="1" eb="3">
      <t>ネンド</t>
    </rPh>
    <rPh sb="2" eb="3">
      <t>ド</t>
    </rPh>
    <phoneticPr fontId="5"/>
  </si>
  <si>
    <t>69.0％</t>
  </si>
  <si>
    <t>73.2％</t>
  </si>
  <si>
    <t>73.9％</t>
    <phoneticPr fontId="3"/>
  </si>
  <si>
    <t>4,960件</t>
    <rPh sb="5" eb="6">
      <t>ケン</t>
    </rPh>
    <phoneticPr fontId="3"/>
  </si>
  <si>
    <t>令和元年度</t>
    <rPh sb="0" eb="2">
      <t>レイワ</t>
    </rPh>
    <rPh sb="2" eb="3">
      <t>ガン</t>
    </rPh>
    <phoneticPr fontId="3"/>
  </si>
  <si>
    <t>２年度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</si>
</sst>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6" formatCode="&quot;¥&quot;#,##0;[Red]&quot;¥&quot;\-#,##0"/>
    <numFmt numFmtId="177" formatCode="#,##0;&quot;△ &quot;#,##0"/>
    <numFmt numFmtId="178" formatCode="#,##0.0;&quot;△ &quot;#,##0.0"/>
    <numFmt numFmtId="183" formatCode="#,##0_ ;[Red]\-#,##0\ "/>
    <numFmt numFmtId="184" formatCode="0.0;&quot;△ &quot;0.0"/>
    <numFmt numFmtId="192" formatCode="#,##0.0;[Red]\-#,##0.0"/>
    <numFmt numFmtId="194" formatCode="#,##0.0"/>
    <numFmt numFmtId="195" formatCode="#,##0.0_ ;[Red]\-#,##0.0\ "/>
    <numFmt numFmtId="196" formatCode="#,##0_);[Red]\(#,##0\)"/>
    <numFmt numFmtId="197" formatCode="#,##0.0_);[Red]\(#,##0.0\)"/>
  </numFmts>
  <fonts count="39" x14ac:knownFonts="1"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0.5"/>
      <name val="ＭＳ ゴシック"/>
      <family val="3"/>
      <charset val="128"/>
    </font>
    <font>
      <sz val="10.5"/>
      <color indexed="8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u/>
      <sz val="18"/>
      <name val="ＭＳ 明朝"/>
      <family val="1"/>
      <charset val="128"/>
    </font>
    <font>
      <b/>
      <u/>
      <sz val="18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sz val="12"/>
      <color indexed="9"/>
      <name val="ＭＳ ゴシック"/>
      <family val="3"/>
      <charset val="128"/>
    </font>
    <font>
      <sz val="10.5"/>
      <color indexed="9"/>
      <name val="ＭＳ 明朝"/>
      <family val="1"/>
      <charset val="128"/>
    </font>
    <font>
      <sz val="10.5"/>
      <color indexed="9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name val="ＭＳ ゴシック"/>
      <family val="3"/>
      <charset val="128"/>
    </font>
    <font>
      <sz val="6"/>
      <color indexed="8"/>
      <name val="ＭＳ ゴシック"/>
      <family val="3"/>
      <charset val="128"/>
    </font>
    <font>
      <sz val="8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10"/>
      <name val="ＭＳ 明朝"/>
      <family val="1"/>
      <charset val="128"/>
    </font>
    <font>
      <sz val="9"/>
      <color indexed="9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sz val="10.5"/>
      <color indexed="8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sz val="10.5"/>
      <color rgb="FFFF0000"/>
      <name val="ＭＳ 明朝"/>
      <family val="1"/>
      <charset val="128"/>
    </font>
    <font>
      <b/>
      <sz val="14"/>
      <color rgb="FFFF0000"/>
      <name val="ＭＳ ゴシック"/>
      <family val="3"/>
      <charset val="128"/>
    </font>
    <font>
      <sz val="10.5"/>
      <color rgb="FFFF0000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mediumGray">
        <fgColor indexed="4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/>
      <right style="thin">
        <color indexed="64"/>
      </right>
      <top/>
      <bottom/>
      <diagonal style="hair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38" fontId="2" fillId="0" borderId="0" applyFont="0" applyFill="0" applyBorder="0" applyAlignment="0" applyProtection="0"/>
    <xf numFmtId="6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718">
    <xf numFmtId="0" fontId="0" fillId="0" borderId="0" xfId="0"/>
    <xf numFmtId="0" fontId="4" fillId="0" borderId="0" xfId="4"/>
    <xf numFmtId="0" fontId="6" fillId="0" borderId="0" xfId="6" applyFont="1"/>
    <xf numFmtId="0" fontId="4" fillId="0" borderId="0" xfId="6"/>
    <xf numFmtId="0" fontId="7" fillId="0" borderId="0" xfId="6" applyFont="1" applyFill="1" applyBorder="1" applyAlignment="1" applyProtection="1"/>
    <xf numFmtId="0" fontId="6" fillId="0" borderId="0" xfId="9" applyFont="1"/>
    <xf numFmtId="0" fontId="4" fillId="0" borderId="0" xfId="9"/>
    <xf numFmtId="0" fontId="4" fillId="0" borderId="0" xfId="6" applyAlignment="1">
      <alignment horizontal="center"/>
    </xf>
    <xf numFmtId="0" fontId="9" fillId="0" borderId="0" xfId="4" applyFont="1" applyFill="1" applyBorder="1" applyAlignment="1" applyProtection="1"/>
    <xf numFmtId="0" fontId="13" fillId="0" borderId="0" xfId="0" applyFont="1"/>
    <xf numFmtId="0" fontId="4" fillId="0" borderId="0" xfId="4" applyFont="1"/>
    <xf numFmtId="0" fontId="7" fillId="0" borderId="1" xfId="4" applyFont="1" applyFill="1" applyBorder="1" applyAlignment="1" applyProtection="1">
      <alignment horizontal="center" vertical="center"/>
    </xf>
    <xf numFmtId="0" fontId="7" fillId="0" borderId="2" xfId="4" applyFont="1" applyFill="1" applyBorder="1" applyAlignment="1" applyProtection="1">
      <alignment horizontal="center" vertical="center"/>
    </xf>
    <xf numFmtId="0" fontId="7" fillId="0" borderId="3" xfId="4" applyFont="1" applyFill="1" applyBorder="1" applyAlignment="1" applyProtection="1">
      <alignment horizontal="center" vertical="center"/>
    </xf>
    <xf numFmtId="0" fontId="7" fillId="0" borderId="4" xfId="4" applyFont="1" applyFill="1" applyBorder="1" applyAlignment="1" applyProtection="1">
      <alignment horizontal="center" vertical="center"/>
    </xf>
    <xf numFmtId="0" fontId="7" fillId="0" borderId="5" xfId="4" quotePrefix="1" applyFont="1" applyFill="1" applyBorder="1" applyAlignment="1" applyProtection="1">
      <alignment horizontal="center" shrinkToFit="1"/>
    </xf>
    <xf numFmtId="0" fontId="7" fillId="0" borderId="6" xfId="4" applyFont="1" applyFill="1" applyBorder="1" applyAlignment="1" applyProtection="1">
      <alignment horizontal="center" shrinkToFit="1"/>
    </xf>
    <xf numFmtId="0" fontId="7" fillId="0" borderId="7" xfId="4" quotePrefix="1" applyFont="1" applyFill="1" applyBorder="1" applyAlignment="1" applyProtection="1">
      <alignment horizontal="center" shrinkToFit="1"/>
    </xf>
    <xf numFmtId="0" fontId="7" fillId="0" borderId="8" xfId="4" applyFont="1" applyFill="1" applyBorder="1" applyAlignment="1" applyProtection="1">
      <alignment horizontal="center" shrinkToFit="1"/>
    </xf>
    <xf numFmtId="0" fontId="7" fillId="0" borderId="9" xfId="4" applyFont="1" applyFill="1" applyBorder="1" applyAlignment="1" applyProtection="1">
      <alignment horizontal="center" shrinkToFit="1"/>
    </xf>
    <xf numFmtId="0" fontId="7" fillId="0" borderId="0" xfId="5" applyFont="1" applyFill="1" applyBorder="1" applyAlignment="1" applyProtection="1"/>
    <xf numFmtId="0" fontId="7" fillId="0" borderId="0" xfId="5" applyFont="1" applyFill="1" applyBorder="1" applyAlignment="1" applyProtection="1">
      <alignment horizontal="center" vertical="center"/>
    </xf>
    <xf numFmtId="178" fontId="6" fillId="0" borderId="0" xfId="5" quotePrefix="1" applyNumberFormat="1" applyFont="1" applyFill="1" applyBorder="1" applyAlignment="1" applyProtection="1">
      <alignment vertical="center"/>
    </xf>
    <xf numFmtId="0" fontId="7" fillId="0" borderId="10" xfId="5" applyFont="1" applyFill="1" applyBorder="1" applyAlignment="1" applyProtection="1">
      <alignment horizontal="center"/>
    </xf>
    <xf numFmtId="0" fontId="7" fillId="0" borderId="0" xfId="5" applyFont="1" applyFill="1" applyBorder="1" applyAlignment="1" applyProtection="1">
      <alignment vertical="center"/>
    </xf>
    <xf numFmtId="0" fontId="7" fillId="0" borderId="11" xfId="5" applyFont="1" applyFill="1" applyBorder="1" applyAlignment="1" applyProtection="1">
      <alignment vertical="center"/>
    </xf>
    <xf numFmtId="0" fontId="9" fillId="0" borderId="0" xfId="5" quotePrefix="1" applyFont="1" applyFill="1" applyBorder="1" applyAlignment="1" applyProtection="1">
      <alignment vertical="center"/>
    </xf>
    <xf numFmtId="0" fontId="6" fillId="0" borderId="0" xfId="5" quotePrefix="1" applyFont="1" applyFill="1" applyBorder="1" applyAlignment="1" applyProtection="1">
      <alignment vertical="center"/>
    </xf>
    <xf numFmtId="178" fontId="6" fillId="0" borderId="10" xfId="5" quotePrefix="1" applyNumberFormat="1" applyFont="1" applyFill="1" applyBorder="1" applyAlignment="1" applyProtection="1">
      <alignment horizontal="right"/>
    </xf>
    <xf numFmtId="0" fontId="7" fillId="0" borderId="10" xfId="5" applyFont="1" applyFill="1" applyBorder="1" applyAlignment="1" applyProtection="1">
      <alignment horizontal="center" vertical="center"/>
    </xf>
    <xf numFmtId="0" fontId="7" fillId="0" borderId="0" xfId="5" quotePrefix="1" applyFont="1" applyFill="1" applyBorder="1" applyAlignment="1" applyProtection="1">
      <alignment vertical="center"/>
    </xf>
    <xf numFmtId="0" fontId="4" fillId="0" borderId="0" xfId="6" applyFont="1"/>
    <xf numFmtId="177" fontId="6" fillId="0" borderId="12" xfId="6" quotePrefix="1" applyNumberFormat="1" applyFont="1" applyFill="1" applyBorder="1" applyAlignment="1" applyProtection="1">
      <alignment horizontal="right"/>
    </xf>
    <xf numFmtId="177" fontId="6" fillId="0" borderId="7" xfId="6" quotePrefix="1" applyNumberFormat="1" applyFont="1" applyFill="1" applyBorder="1" applyAlignment="1" applyProtection="1">
      <alignment horizontal="right"/>
    </xf>
    <xf numFmtId="177" fontId="6" fillId="0" borderId="13" xfId="6" quotePrefix="1" applyNumberFormat="1" applyFont="1" applyFill="1" applyBorder="1" applyAlignment="1" applyProtection="1">
      <alignment horizontal="right"/>
    </xf>
    <xf numFmtId="178" fontId="6" fillId="0" borderId="14" xfId="6" quotePrefix="1" applyNumberFormat="1" applyFont="1" applyFill="1" applyBorder="1" applyAlignment="1" applyProtection="1">
      <alignment horizontal="right"/>
    </xf>
    <xf numFmtId="178" fontId="6" fillId="0" borderId="15" xfId="6" quotePrefix="1" applyNumberFormat="1" applyFont="1" applyFill="1" applyBorder="1" applyAlignment="1" applyProtection="1">
      <alignment horizontal="right"/>
    </xf>
    <xf numFmtId="0" fontId="4" fillId="0" borderId="0" xfId="6" applyFont="1" applyAlignment="1">
      <alignment horizontal="center"/>
    </xf>
    <xf numFmtId="0" fontId="7" fillId="0" borderId="16" xfId="9" quotePrefix="1" applyFont="1" applyFill="1" applyBorder="1" applyAlignment="1" applyProtection="1">
      <alignment vertical="center"/>
    </xf>
    <xf numFmtId="0" fontId="11" fillId="0" borderId="17" xfId="9" applyFont="1" applyFill="1" applyBorder="1" applyAlignment="1" applyProtection="1">
      <alignment horizontal="center" vertical="center"/>
    </xf>
    <xf numFmtId="0" fontId="11" fillId="0" borderId="18" xfId="9" applyFont="1" applyFill="1" applyBorder="1" applyAlignment="1" applyProtection="1">
      <alignment horizontal="center" vertical="center"/>
    </xf>
    <xf numFmtId="0" fontId="7" fillId="0" borderId="19" xfId="8" quotePrefix="1" applyFont="1" applyFill="1" applyBorder="1" applyAlignment="1" applyProtection="1">
      <alignment vertical="center"/>
    </xf>
    <xf numFmtId="0" fontId="7" fillId="0" borderId="19" xfId="8" quotePrefix="1" applyFont="1" applyFill="1" applyBorder="1" applyAlignment="1" applyProtection="1">
      <alignment vertical="center" wrapText="1"/>
    </xf>
    <xf numFmtId="0" fontId="7" fillId="0" borderId="20" xfId="8" quotePrefix="1" applyFont="1" applyFill="1" applyBorder="1" applyAlignment="1" applyProtection="1">
      <alignment vertical="center" wrapText="1"/>
    </xf>
    <xf numFmtId="177" fontId="7" fillId="2" borderId="14" xfId="9" quotePrefix="1" applyNumberFormat="1" applyFont="1" applyFill="1" applyBorder="1" applyAlignment="1" applyProtection="1">
      <alignment horizontal="right" vertical="center"/>
    </xf>
    <xf numFmtId="177" fontId="7" fillId="2" borderId="21" xfId="9" quotePrefix="1" applyNumberFormat="1" applyFont="1" applyFill="1" applyBorder="1" applyAlignment="1" applyProtection="1">
      <alignment horizontal="right" vertical="center"/>
    </xf>
    <xf numFmtId="177" fontId="7" fillId="2" borderId="22" xfId="9" quotePrefix="1" applyNumberFormat="1" applyFont="1" applyFill="1" applyBorder="1" applyAlignment="1" applyProtection="1">
      <alignment horizontal="right" vertical="center"/>
    </xf>
    <xf numFmtId="177" fontId="7" fillId="2" borderId="10" xfId="9" quotePrefix="1" applyNumberFormat="1" applyFont="1" applyFill="1" applyBorder="1" applyAlignment="1" applyProtection="1">
      <alignment horizontal="right" vertical="center"/>
    </xf>
    <xf numFmtId="0" fontId="10" fillId="0" borderId="0" xfId="9" applyFont="1" applyFill="1" applyBorder="1" applyAlignment="1" applyProtection="1">
      <alignment horizontal="left"/>
    </xf>
    <xf numFmtId="0" fontId="10" fillId="0" borderId="0" xfId="9" applyFont="1" applyFill="1" applyBorder="1" applyAlignment="1" applyProtection="1">
      <alignment horizontal="left" wrapText="1"/>
    </xf>
    <xf numFmtId="0" fontId="16" fillId="0" borderId="0" xfId="9" applyFont="1" applyFill="1" applyBorder="1" applyAlignment="1" applyProtection="1">
      <alignment horizontal="left" vertical="top"/>
    </xf>
    <xf numFmtId="177" fontId="6" fillId="0" borderId="23" xfId="7" quotePrefix="1" applyNumberFormat="1" applyFont="1" applyFill="1" applyBorder="1" applyAlignment="1" applyProtection="1">
      <alignment horizontal="right"/>
    </xf>
    <xf numFmtId="177" fontId="6" fillId="0" borderId="24" xfId="7" quotePrefix="1" applyNumberFormat="1" applyFont="1" applyFill="1" applyBorder="1" applyAlignment="1" applyProtection="1">
      <alignment horizontal="right"/>
    </xf>
    <xf numFmtId="177" fontId="6" fillId="0" borderId="25" xfId="7" quotePrefix="1" applyNumberFormat="1" applyFont="1" applyFill="1" applyBorder="1" applyAlignment="1" applyProtection="1">
      <alignment horizontal="right"/>
    </xf>
    <xf numFmtId="178" fontId="6" fillId="0" borderId="23" xfId="7" quotePrefix="1" applyNumberFormat="1" applyFont="1" applyFill="1" applyBorder="1" applyAlignment="1" applyProtection="1">
      <alignment horizontal="right"/>
    </xf>
    <xf numFmtId="178" fontId="6" fillId="0" borderId="24" xfId="7" quotePrefix="1" applyNumberFormat="1" applyFont="1" applyFill="1" applyBorder="1" applyAlignment="1" applyProtection="1">
      <alignment horizontal="right"/>
    </xf>
    <xf numFmtId="178" fontId="6" fillId="0" borderId="25" xfId="7" quotePrefix="1" applyNumberFormat="1" applyFont="1" applyFill="1" applyBorder="1" applyAlignment="1" applyProtection="1">
      <alignment horizontal="right"/>
    </xf>
    <xf numFmtId="177" fontId="6" fillId="0" borderId="26" xfId="7" quotePrefix="1" applyNumberFormat="1" applyFont="1" applyFill="1" applyBorder="1" applyAlignment="1" applyProtection="1">
      <alignment horizontal="right"/>
    </xf>
    <xf numFmtId="177" fontId="6" fillId="0" borderId="27" xfId="7" quotePrefix="1" applyNumberFormat="1" applyFont="1" applyFill="1" applyBorder="1" applyAlignment="1" applyProtection="1">
      <alignment horizontal="right"/>
    </xf>
    <xf numFmtId="177" fontId="6" fillId="0" borderId="28" xfId="7" quotePrefix="1" applyNumberFormat="1" applyFont="1" applyFill="1" applyBorder="1" applyAlignment="1" applyProtection="1">
      <alignment horizontal="right"/>
    </xf>
    <xf numFmtId="177" fontId="6" fillId="0" borderId="29" xfId="6" quotePrefix="1" applyNumberFormat="1" applyFont="1" applyFill="1" applyBorder="1" applyAlignment="1" applyProtection="1">
      <alignment horizontal="right"/>
    </xf>
    <xf numFmtId="177" fontId="6" fillId="0" borderId="24" xfId="6" quotePrefix="1" applyNumberFormat="1" applyFont="1" applyFill="1" applyBorder="1" applyAlignment="1" applyProtection="1">
      <alignment horizontal="right"/>
    </xf>
    <xf numFmtId="177" fontId="6" fillId="0" borderId="25" xfId="6" quotePrefix="1" applyNumberFormat="1" applyFont="1" applyFill="1" applyBorder="1" applyAlignment="1" applyProtection="1">
      <alignment horizontal="right"/>
    </xf>
    <xf numFmtId="178" fontId="6" fillId="0" borderId="30" xfId="6" quotePrefix="1" applyNumberFormat="1" applyFont="1" applyFill="1" applyBorder="1" applyAlignment="1" applyProtection="1">
      <alignment horizontal="right"/>
    </xf>
    <xf numFmtId="0" fontId="18" fillId="0" borderId="0" xfId="4" applyFont="1"/>
    <xf numFmtId="0" fontId="19" fillId="0" borderId="0" xfId="0" applyFont="1"/>
    <xf numFmtId="0" fontId="19" fillId="0" borderId="0" xfId="4" applyFont="1"/>
    <xf numFmtId="0" fontId="18" fillId="0" borderId="0" xfId="9" applyFont="1"/>
    <xf numFmtId="0" fontId="18" fillId="0" borderId="0" xfId="9" applyFont="1" applyAlignment="1">
      <alignment horizontal="right"/>
    </xf>
    <xf numFmtId="177" fontId="7" fillId="2" borderId="14" xfId="9" applyNumberFormat="1" applyFont="1" applyFill="1" applyBorder="1" applyAlignment="1" applyProtection="1">
      <alignment horizontal="right" vertical="center"/>
    </xf>
    <xf numFmtId="0" fontId="7" fillId="0" borderId="0" xfId="5" quotePrefix="1" applyFont="1" applyFill="1" applyBorder="1" applyAlignment="1" applyProtection="1">
      <alignment horizontal="center" vertical="center"/>
    </xf>
    <xf numFmtId="178" fontId="6" fillId="0" borderId="0" xfId="5" quotePrefix="1" applyNumberFormat="1" applyFont="1" applyFill="1" applyBorder="1" applyAlignment="1" applyProtection="1">
      <alignment horizontal="center"/>
    </xf>
    <xf numFmtId="178" fontId="6" fillId="0" borderId="0" xfId="5" quotePrefix="1" applyNumberFormat="1" applyFont="1" applyFill="1" applyBorder="1" applyAlignment="1" applyProtection="1">
      <alignment horizontal="right"/>
    </xf>
    <xf numFmtId="178" fontId="7" fillId="0" borderId="0" xfId="5" quotePrefix="1" applyNumberFormat="1" applyFont="1" applyFill="1" applyBorder="1" applyAlignment="1" applyProtection="1">
      <alignment horizontal="center"/>
    </xf>
    <xf numFmtId="3" fontId="7" fillId="0" borderId="0" xfId="4" quotePrefix="1" applyNumberFormat="1" applyFont="1" applyFill="1" applyBorder="1" applyAlignment="1" applyProtection="1">
      <alignment horizontal="right"/>
    </xf>
    <xf numFmtId="192" fontId="4" fillId="0" borderId="31" xfId="1" applyNumberFormat="1" applyFont="1" applyFill="1" applyBorder="1"/>
    <xf numFmtId="0" fontId="19" fillId="0" borderId="0" xfId="0" applyFont="1" applyFill="1"/>
    <xf numFmtId="0" fontId="19" fillId="0" borderId="0" xfId="6" applyFont="1"/>
    <xf numFmtId="0" fontId="7" fillId="0" borderId="7" xfId="6" quotePrefix="1" applyFont="1" applyFill="1" applyBorder="1" applyAlignment="1" applyProtection="1">
      <alignment horizontal="left"/>
    </xf>
    <xf numFmtId="0" fontId="7" fillId="0" borderId="8" xfId="6" applyFont="1" applyFill="1" applyBorder="1" applyAlignment="1" applyProtection="1">
      <alignment horizontal="left"/>
    </xf>
    <xf numFmtId="0" fontId="7" fillId="0" borderId="32" xfId="6" quotePrefix="1" applyFont="1" applyFill="1" applyBorder="1" applyAlignment="1" applyProtection="1">
      <alignment horizontal="left"/>
    </xf>
    <xf numFmtId="0" fontId="7" fillId="0" borderId="24" xfId="7" quotePrefix="1" applyFont="1" applyFill="1" applyBorder="1" applyAlignment="1" applyProtection="1">
      <alignment horizontal="left"/>
    </xf>
    <xf numFmtId="0" fontId="7" fillId="0" borderId="21" xfId="7" applyFont="1" applyFill="1" applyBorder="1" applyAlignment="1" applyProtection="1">
      <alignment horizontal="left"/>
    </xf>
    <xf numFmtId="178" fontId="6" fillId="0" borderId="33" xfId="6" quotePrefix="1" applyNumberFormat="1" applyFont="1" applyFill="1" applyBorder="1" applyAlignment="1" applyProtection="1">
      <alignment horizontal="right"/>
    </xf>
    <xf numFmtId="177" fontId="6" fillId="0" borderId="13" xfId="6" quotePrefix="1" applyNumberFormat="1" applyFont="1" applyFill="1" applyBorder="1" applyAlignment="1" applyProtection="1"/>
    <xf numFmtId="0" fontId="7" fillId="0" borderId="34" xfId="6" applyFont="1" applyFill="1" applyBorder="1" applyAlignment="1" applyProtection="1">
      <alignment horizontal="center" vertical="center" wrapText="1"/>
    </xf>
    <xf numFmtId="0" fontId="7" fillId="0" borderId="35" xfId="6" applyFont="1" applyFill="1" applyBorder="1" applyAlignment="1" applyProtection="1">
      <alignment horizontal="center" vertical="center" wrapText="1"/>
    </xf>
    <xf numFmtId="0" fontId="7" fillId="0" borderId="36" xfId="6" applyFont="1" applyFill="1" applyBorder="1" applyAlignment="1" applyProtection="1">
      <alignment horizontal="center" vertical="center" wrapText="1"/>
    </xf>
    <xf numFmtId="0" fontId="19" fillId="3" borderId="0" xfId="6" applyFont="1" applyFill="1"/>
    <xf numFmtId="177" fontId="6" fillId="0" borderId="24" xfId="7" applyNumberFormat="1" applyFont="1" applyFill="1" applyBorder="1" applyAlignment="1" applyProtection="1">
      <alignment horizontal="right"/>
    </xf>
    <xf numFmtId="178" fontId="6" fillId="0" borderId="24" xfId="7" applyNumberFormat="1" applyFont="1" applyFill="1" applyBorder="1" applyAlignment="1" applyProtection="1">
      <alignment horizontal="right"/>
    </xf>
    <xf numFmtId="177" fontId="6" fillId="0" borderId="14" xfId="7" applyNumberFormat="1" applyFont="1" applyFill="1" applyBorder="1" applyAlignment="1" applyProtection="1">
      <alignment horizontal="right"/>
    </xf>
    <xf numFmtId="177" fontId="6" fillId="0" borderId="27" xfId="7" applyNumberFormat="1" applyFont="1" applyFill="1" applyBorder="1" applyAlignment="1" applyProtection="1">
      <alignment horizontal="right"/>
    </xf>
    <xf numFmtId="0" fontId="20" fillId="0" borderId="11" xfId="5" applyFont="1" applyFill="1" applyBorder="1" applyAlignment="1" applyProtection="1">
      <alignment horizontal="right" vertical="center"/>
    </xf>
    <xf numFmtId="0" fontId="20" fillId="0" borderId="0" xfId="5" applyFont="1" applyFill="1" applyBorder="1" applyAlignment="1" applyProtection="1">
      <alignment vertical="center"/>
    </xf>
    <xf numFmtId="0" fontId="9" fillId="0" borderId="0" xfId="6" applyFont="1" applyFill="1" applyBorder="1" applyAlignment="1" applyProtection="1">
      <alignment horizontal="left"/>
    </xf>
    <xf numFmtId="178" fontId="6" fillId="0" borderId="10" xfId="5" quotePrefix="1" applyNumberFormat="1" applyFont="1" applyFill="1" applyBorder="1" applyAlignment="1" applyProtection="1"/>
    <xf numFmtId="178" fontId="19" fillId="0" borderId="0" xfId="5" applyNumberFormat="1" applyFont="1" applyFill="1" applyBorder="1" applyAlignment="1" applyProtection="1">
      <alignment horizontal="left"/>
    </xf>
    <xf numFmtId="177" fontId="6" fillId="0" borderId="0" xfId="4" quotePrefix="1" applyNumberFormat="1" applyFont="1" applyFill="1" applyBorder="1" applyAlignment="1" applyProtection="1"/>
    <xf numFmtId="38" fontId="4" fillId="0" borderId="31" xfId="1" applyFont="1" applyFill="1" applyBorder="1"/>
    <xf numFmtId="0" fontId="26" fillId="0" borderId="0" xfId="4" applyFont="1"/>
    <xf numFmtId="0" fontId="22" fillId="0" borderId="0" xfId="5" applyFont="1" applyFill="1" applyBorder="1" applyAlignment="1" applyProtection="1">
      <alignment vertical="center"/>
    </xf>
    <xf numFmtId="0" fontId="22" fillId="0" borderId="37" xfId="5" applyFont="1" applyFill="1" applyBorder="1" applyAlignment="1" applyProtection="1">
      <alignment horizontal="center" vertical="center"/>
    </xf>
    <xf numFmtId="177" fontId="6" fillId="0" borderId="33" xfId="4" quotePrefix="1" applyNumberFormat="1" applyFont="1" applyFill="1" applyBorder="1" applyAlignment="1" applyProtection="1"/>
    <xf numFmtId="3" fontId="6" fillId="0" borderId="33" xfId="4" applyNumberFormat="1" applyFont="1" applyFill="1" applyBorder="1" applyAlignment="1" applyProtection="1"/>
    <xf numFmtId="3" fontId="6" fillId="0" borderId="38" xfId="4" applyNumberFormat="1" applyFont="1" applyFill="1" applyBorder="1" applyAlignment="1" applyProtection="1"/>
    <xf numFmtId="3" fontId="6" fillId="0" borderId="19" xfId="4" quotePrefix="1" applyNumberFormat="1" applyFont="1" applyFill="1" applyBorder="1" applyAlignment="1" applyProtection="1"/>
    <xf numFmtId="3" fontId="6" fillId="0" borderId="16" xfId="4" quotePrefix="1" applyNumberFormat="1" applyFont="1" applyFill="1" applyBorder="1" applyAlignment="1" applyProtection="1"/>
    <xf numFmtId="177" fontId="6" fillId="0" borderId="19" xfId="4" quotePrefix="1" applyNumberFormat="1" applyFont="1" applyFill="1" applyBorder="1" applyAlignment="1" applyProtection="1"/>
    <xf numFmtId="3" fontId="6" fillId="0" borderId="16" xfId="4" applyNumberFormat="1" applyFont="1" applyFill="1" applyBorder="1" applyAlignment="1" applyProtection="1"/>
    <xf numFmtId="3" fontId="6" fillId="0" borderId="19" xfId="4" applyNumberFormat="1" applyFont="1" applyFill="1" applyBorder="1" applyAlignment="1" applyProtection="1"/>
    <xf numFmtId="3" fontId="6" fillId="0" borderId="20" xfId="4" applyNumberFormat="1" applyFont="1" applyFill="1" applyBorder="1" applyAlignment="1" applyProtection="1"/>
    <xf numFmtId="3" fontId="6" fillId="0" borderId="39" xfId="4" quotePrefix="1" applyNumberFormat="1" applyFont="1" applyFill="1" applyBorder="1" applyAlignment="1" applyProtection="1"/>
    <xf numFmtId="3" fontId="6" fillId="0" borderId="33" xfId="4" quotePrefix="1" applyNumberFormat="1" applyFont="1" applyFill="1" applyBorder="1" applyAlignment="1" applyProtection="1"/>
    <xf numFmtId="3" fontId="6" fillId="0" borderId="29" xfId="4" quotePrefix="1" applyNumberFormat="1" applyFont="1" applyFill="1" applyBorder="1" applyAlignment="1" applyProtection="1"/>
    <xf numFmtId="3" fontId="6" fillId="0" borderId="1" xfId="4" quotePrefix="1" applyNumberFormat="1" applyFont="1" applyFill="1" applyBorder="1" applyAlignment="1" applyProtection="1"/>
    <xf numFmtId="177" fontId="6" fillId="0" borderId="39" xfId="4" quotePrefix="1" applyNumberFormat="1" applyFont="1" applyFill="1" applyBorder="1" applyAlignment="1" applyProtection="1"/>
    <xf numFmtId="177" fontId="6" fillId="0" borderId="38" xfId="4" quotePrefix="1" applyNumberFormat="1" applyFont="1" applyFill="1" applyBorder="1" applyAlignment="1" applyProtection="1"/>
    <xf numFmtId="177" fontId="6" fillId="0" borderId="29" xfId="4" quotePrefix="1" applyNumberFormat="1" applyFont="1" applyFill="1" applyBorder="1" applyAlignment="1" applyProtection="1"/>
    <xf numFmtId="177" fontId="6" fillId="0" borderId="20" xfId="4" quotePrefix="1" applyNumberFormat="1" applyFont="1" applyFill="1" applyBorder="1" applyAlignment="1" applyProtection="1"/>
    <xf numFmtId="178" fontId="6" fillId="0" borderId="18" xfId="4" quotePrefix="1" applyNumberFormat="1" applyFont="1" applyFill="1" applyBorder="1" applyAlignment="1" applyProtection="1"/>
    <xf numFmtId="178" fontId="6" fillId="0" borderId="40" xfId="4" quotePrefix="1" applyNumberFormat="1" applyFont="1" applyFill="1" applyBorder="1" applyAlignment="1" applyProtection="1"/>
    <xf numFmtId="178" fontId="6" fillId="0" borderId="24" xfId="4" quotePrefix="1" applyNumberFormat="1" applyFont="1" applyFill="1" applyBorder="1" applyAlignment="1" applyProtection="1"/>
    <xf numFmtId="178" fontId="6" fillId="0" borderId="7" xfId="4" quotePrefix="1" applyNumberFormat="1" applyFont="1" applyFill="1" applyBorder="1" applyAlignment="1" applyProtection="1"/>
    <xf numFmtId="178" fontId="6" fillId="0" borderId="17" xfId="4" quotePrefix="1" applyNumberFormat="1" applyFont="1" applyFill="1" applyBorder="1" applyAlignment="1" applyProtection="1"/>
    <xf numFmtId="178" fontId="6" fillId="0" borderId="14" xfId="4" quotePrefix="1" applyNumberFormat="1" applyFont="1" applyFill="1" applyBorder="1" applyAlignment="1" applyProtection="1"/>
    <xf numFmtId="178" fontId="6" fillId="0" borderId="22" xfId="4" quotePrefix="1" applyNumberFormat="1" applyFont="1" applyFill="1" applyBorder="1" applyAlignment="1" applyProtection="1"/>
    <xf numFmtId="178" fontId="6" fillId="0" borderId="41" xfId="4" quotePrefix="1" applyNumberFormat="1" applyFont="1" applyFill="1" applyBorder="1" applyAlignment="1" applyProtection="1">
      <alignment horizontal="right"/>
    </xf>
    <xf numFmtId="178" fontId="6" fillId="0" borderId="14" xfId="4" quotePrefix="1" applyNumberFormat="1" applyFont="1" applyFill="1" applyBorder="1" applyAlignment="1" applyProtection="1">
      <alignment horizontal="right"/>
    </xf>
    <xf numFmtId="178" fontId="6" fillId="0" borderId="24" xfId="4" quotePrefix="1" applyNumberFormat="1" applyFont="1" applyFill="1" applyBorder="1" applyAlignment="1" applyProtection="1">
      <alignment horizontal="right"/>
    </xf>
    <xf numFmtId="178" fontId="6" fillId="0" borderId="22" xfId="4" quotePrefix="1" applyNumberFormat="1" applyFont="1" applyFill="1" applyBorder="1" applyAlignment="1" applyProtection="1">
      <alignment horizontal="right"/>
    </xf>
    <xf numFmtId="178" fontId="6" fillId="0" borderId="40" xfId="5" quotePrefix="1" applyNumberFormat="1" applyFont="1" applyFill="1" applyBorder="1" applyAlignment="1" applyProtection="1"/>
    <xf numFmtId="178" fontId="6" fillId="0" borderId="21" xfId="5" quotePrefix="1" applyNumberFormat="1" applyFont="1" applyFill="1" applyBorder="1" applyAlignment="1" applyProtection="1"/>
    <xf numFmtId="178" fontId="6" fillId="0" borderId="42" xfId="5" quotePrefix="1" applyNumberFormat="1" applyFont="1" applyFill="1" applyBorder="1" applyAlignment="1" applyProtection="1"/>
    <xf numFmtId="38" fontId="4" fillId="0" borderId="0" xfId="1" applyFont="1" applyFill="1" applyBorder="1"/>
    <xf numFmtId="192" fontId="4" fillId="0" borderId="0" xfId="1" applyNumberFormat="1" applyFont="1" applyFill="1" applyBorder="1"/>
    <xf numFmtId="0" fontId="9" fillId="0" borderId="0" xfId="4" applyFont="1" applyFill="1" applyBorder="1" applyAlignment="1" applyProtection="1">
      <alignment vertical="center"/>
    </xf>
    <xf numFmtId="0" fontId="7" fillId="0" borderId="43" xfId="4" applyFont="1" applyFill="1" applyBorder="1" applyAlignment="1" applyProtection="1">
      <alignment horizontal="left"/>
    </xf>
    <xf numFmtId="0" fontId="7" fillId="0" borderId="44" xfId="4" applyFont="1" applyFill="1" applyBorder="1" applyAlignment="1" applyProtection="1">
      <alignment horizontal="left"/>
    </xf>
    <xf numFmtId="0" fontId="22" fillId="0" borderId="10" xfId="5" applyFont="1" applyFill="1" applyBorder="1" applyAlignment="1" applyProtection="1">
      <alignment horizontal="center" vertical="center"/>
    </xf>
    <xf numFmtId="0" fontId="0" fillId="0" borderId="0" xfId="0" applyFill="1"/>
    <xf numFmtId="0" fontId="12" fillId="0" borderId="0" xfId="4" applyFont="1" applyFill="1"/>
    <xf numFmtId="0" fontId="6" fillId="0" borderId="0" xfId="4" applyFont="1" applyFill="1"/>
    <xf numFmtId="0" fontId="4" fillId="0" borderId="0" xfId="4" applyFill="1"/>
    <xf numFmtId="0" fontId="4" fillId="0" borderId="0" xfId="4" applyFont="1" applyFill="1" applyAlignment="1">
      <alignment horizontal="right"/>
    </xf>
    <xf numFmtId="0" fontId="4" fillId="0" borderId="0" xfId="4" applyFont="1" applyFill="1"/>
    <xf numFmtId="0" fontId="6" fillId="0" borderId="0" xfId="4" applyFont="1" applyFill="1" applyBorder="1" applyAlignment="1"/>
    <xf numFmtId="0" fontId="6" fillId="0" borderId="0" xfId="4" applyFont="1" applyFill="1" applyAlignment="1">
      <alignment horizontal="right" vertical="center"/>
    </xf>
    <xf numFmtId="3" fontId="6" fillId="0" borderId="45" xfId="4" quotePrefix="1" applyNumberFormat="1" applyFont="1" applyFill="1" applyBorder="1" applyAlignment="1" applyProtection="1"/>
    <xf numFmtId="0" fontId="6" fillId="0" borderId="0" xfId="0" applyFont="1" applyFill="1"/>
    <xf numFmtId="0" fontId="1" fillId="0" borderId="0" xfId="5" applyFont="1" applyFill="1" applyAlignment="1">
      <alignment vertical="center"/>
    </xf>
    <xf numFmtId="0" fontId="8" fillId="0" borderId="0" xfId="5" applyFont="1" applyFill="1"/>
    <xf numFmtId="0" fontId="19" fillId="0" borderId="0" xfId="4" applyFont="1" applyFill="1"/>
    <xf numFmtId="0" fontId="6" fillId="0" borderId="0" xfId="5" applyFont="1" applyFill="1" applyAlignment="1">
      <alignment vertical="center"/>
    </xf>
    <xf numFmtId="0" fontId="4" fillId="0" borderId="0" xfId="5" applyFont="1" applyFill="1"/>
    <xf numFmtId="0" fontId="4" fillId="0" borderId="0" xfId="5" applyFont="1" applyFill="1" applyBorder="1" applyAlignment="1"/>
    <xf numFmtId="0" fontId="6" fillId="0" borderId="0" xfId="5" applyFont="1" applyFill="1" applyBorder="1" applyAlignment="1">
      <alignment vertical="center"/>
    </xf>
    <xf numFmtId="0" fontId="6" fillId="0" borderId="0" xfId="5" applyFont="1" applyFill="1"/>
    <xf numFmtId="0" fontId="21" fillId="0" borderId="0" xfId="5" applyFont="1" applyFill="1" applyBorder="1" applyAlignment="1">
      <alignment horizontal="right"/>
    </xf>
    <xf numFmtId="0" fontId="6" fillId="0" borderId="0" xfId="5" applyFont="1" applyFill="1" applyBorder="1"/>
    <xf numFmtId="0" fontId="1" fillId="0" borderId="0" xfId="5" applyFont="1" applyFill="1"/>
    <xf numFmtId="0" fontId="1" fillId="0" borderId="0" xfId="5" applyFont="1" applyFill="1" applyBorder="1"/>
    <xf numFmtId="0" fontId="21" fillId="0" borderId="0" xfId="0" applyFont="1" applyFill="1"/>
    <xf numFmtId="0" fontId="0" fillId="0" borderId="0" xfId="0" applyFill="1" applyBorder="1"/>
    <xf numFmtId="0" fontId="4" fillId="0" borderId="0" xfId="4" applyFont="1" applyFill="1" applyBorder="1"/>
    <xf numFmtId="0" fontId="4" fillId="0" borderId="0" xfId="4" applyFont="1" applyFill="1" applyBorder="1" applyAlignment="1">
      <alignment horizontal="center" vertical="center"/>
    </xf>
    <xf numFmtId="0" fontId="25" fillId="0" borderId="0" xfId="4" applyFont="1" applyFill="1" applyBorder="1" applyAlignment="1">
      <alignment horizontal="center" vertical="center"/>
    </xf>
    <xf numFmtId="0" fontId="4" fillId="0" borderId="0" xfId="4" applyFill="1" applyBorder="1"/>
    <xf numFmtId="0" fontId="4" fillId="0" borderId="31" xfId="4" applyFont="1" applyFill="1" applyBorder="1"/>
    <xf numFmtId="0" fontId="4" fillId="0" borderId="31" xfId="4" applyFont="1" applyFill="1" applyBorder="1" applyAlignment="1">
      <alignment horizontal="center" vertical="center"/>
    </xf>
    <xf numFmtId="0" fontId="25" fillId="0" borderId="31" xfId="4" applyFont="1" applyFill="1" applyBorder="1" applyAlignment="1">
      <alignment horizontal="center" vertical="center"/>
    </xf>
    <xf numFmtId="38" fontId="4" fillId="0" borderId="0" xfId="4" applyNumberFormat="1" applyFont="1" applyFill="1" applyBorder="1" applyAlignment="1">
      <alignment horizontal="right"/>
    </xf>
    <xf numFmtId="0" fontId="36" fillId="0" borderId="0" xfId="4" applyFont="1" applyFill="1" applyBorder="1"/>
    <xf numFmtId="38" fontId="4" fillId="0" borderId="31" xfId="4" applyNumberFormat="1" applyFont="1" applyFill="1" applyBorder="1" applyAlignment="1">
      <alignment horizontal="right"/>
    </xf>
    <xf numFmtId="0" fontId="36" fillId="0" borderId="0" xfId="4" applyFont="1" applyFill="1"/>
    <xf numFmtId="0" fontId="18" fillId="0" borderId="0" xfId="4" applyFont="1" applyFill="1" applyBorder="1"/>
    <xf numFmtId="0" fontId="18" fillId="0" borderId="0" xfId="4" applyFont="1" applyFill="1"/>
    <xf numFmtId="0" fontId="17" fillId="0" borderId="0" xfId="0" applyFont="1" applyFill="1" applyBorder="1"/>
    <xf numFmtId="0" fontId="17" fillId="0" borderId="0" xfId="0" applyFont="1" applyFill="1"/>
    <xf numFmtId="0" fontId="1" fillId="0" borderId="0" xfId="0" applyFont="1" applyFill="1"/>
    <xf numFmtId="0" fontId="21" fillId="0" borderId="0" xfId="5" applyFont="1" applyFill="1" applyBorder="1" applyAlignment="1">
      <alignment horizontal="right" vertical="center"/>
    </xf>
    <xf numFmtId="0" fontId="23" fillId="0" borderId="10" xfId="5" applyFont="1" applyFill="1" applyBorder="1" applyAlignment="1">
      <alignment horizontal="center" vertical="center"/>
    </xf>
    <xf numFmtId="0" fontId="6" fillId="0" borderId="11" xfId="5" applyFont="1" applyFill="1" applyBorder="1" applyAlignment="1">
      <alignment vertical="center"/>
    </xf>
    <xf numFmtId="0" fontId="6" fillId="0" borderId="0" xfId="5" applyFont="1" applyFill="1" applyBorder="1" applyAlignment="1">
      <alignment horizontal="center" vertical="center"/>
    </xf>
    <xf numFmtId="0" fontId="27" fillId="0" borderId="0" xfId="5" applyFont="1" applyFill="1"/>
    <xf numFmtId="0" fontId="6" fillId="0" borderId="11" xfId="6" applyFont="1" applyFill="1" applyBorder="1" applyAlignment="1">
      <alignment horizontal="center" vertical="center" wrapText="1"/>
    </xf>
    <xf numFmtId="0" fontId="6" fillId="0" borderId="46" xfId="6" applyFont="1" applyFill="1" applyBorder="1" applyAlignment="1">
      <alignment horizontal="center" vertical="center" wrapText="1"/>
    </xf>
    <xf numFmtId="0" fontId="6" fillId="0" borderId="0" xfId="6" applyFont="1" applyFill="1" applyBorder="1" applyAlignment="1">
      <alignment horizontal="center" vertical="center" wrapText="1"/>
    </xf>
    <xf numFmtId="0" fontId="6" fillId="0" borderId="6" xfId="6" applyFont="1" applyFill="1" applyBorder="1" applyAlignment="1">
      <alignment horizontal="center" vertical="center" wrapText="1"/>
    </xf>
    <xf numFmtId="0" fontId="6" fillId="0" borderId="11" xfId="6" applyFont="1" applyFill="1" applyBorder="1" applyAlignment="1"/>
    <xf numFmtId="0" fontId="21" fillId="0" borderId="11" xfId="6" applyFont="1" applyFill="1" applyBorder="1" applyAlignment="1">
      <alignment horizontal="right"/>
    </xf>
    <xf numFmtId="0" fontId="28" fillId="0" borderId="0" xfId="0" applyFont="1" applyFill="1"/>
    <xf numFmtId="0" fontId="28" fillId="0" borderId="0" xfId="0" applyFont="1"/>
    <xf numFmtId="0" fontId="28" fillId="0" borderId="0" xfId="9" applyFont="1"/>
    <xf numFmtId="0" fontId="28" fillId="0" borderId="0" xfId="4" applyFont="1"/>
    <xf numFmtId="0" fontId="29" fillId="0" borderId="0" xfId="3" applyFont="1" applyFill="1" applyBorder="1" applyAlignment="1" applyProtection="1">
      <alignment vertical="center"/>
    </xf>
    <xf numFmtId="0" fontId="6" fillId="0" borderId="0" xfId="3" applyFont="1" applyAlignment="1">
      <alignment vertical="center"/>
    </xf>
    <xf numFmtId="0" fontId="4" fillId="0" borderId="0" xfId="3"/>
    <xf numFmtId="0" fontId="9" fillId="0" borderId="0" xfId="3" applyFont="1" applyFill="1" applyBorder="1" applyAlignment="1" applyProtection="1">
      <alignment vertical="center"/>
    </xf>
    <xf numFmtId="0" fontId="7" fillId="0" borderId="0" xfId="3" quotePrefix="1" applyFont="1" applyFill="1" applyBorder="1" applyAlignment="1" applyProtection="1">
      <alignment vertical="center"/>
    </xf>
    <xf numFmtId="0" fontId="6" fillId="0" borderId="0" xfId="3" applyFont="1" applyBorder="1"/>
    <xf numFmtId="0" fontId="21" fillId="0" borderId="0" xfId="3" applyFont="1" applyAlignment="1">
      <alignment horizontal="right"/>
    </xf>
    <xf numFmtId="0" fontId="6" fillId="0" borderId="47" xfId="3" applyFont="1" applyBorder="1" applyAlignment="1">
      <alignment horizontal="center" vertical="center"/>
    </xf>
    <xf numFmtId="3" fontId="6" fillId="0" borderId="48" xfId="3" applyNumberFormat="1" applyFont="1" applyBorder="1" applyAlignment="1">
      <alignment horizontal="right"/>
    </xf>
    <xf numFmtId="183" fontId="6" fillId="0" borderId="49" xfId="2" applyNumberFormat="1" applyFont="1" applyBorder="1" applyAlignment="1"/>
    <xf numFmtId="194" fontId="6" fillId="0" borderId="50" xfId="3" applyNumberFormat="1" applyFont="1" applyFill="1" applyBorder="1" applyAlignment="1">
      <alignment horizontal="right"/>
    </xf>
    <xf numFmtId="0" fontId="4" fillId="0" borderId="0" xfId="3" applyAlignment="1">
      <alignment vertical="center"/>
    </xf>
    <xf numFmtId="0" fontId="6" fillId="0" borderId="30" xfId="3" applyFont="1" applyBorder="1" applyAlignment="1">
      <alignment horizontal="center" vertical="center" wrapText="1"/>
    </xf>
    <xf numFmtId="3" fontId="6" fillId="0" borderId="21" xfId="3" applyNumberFormat="1" applyFont="1" applyBorder="1" applyAlignment="1">
      <alignment horizontal="right"/>
    </xf>
    <xf numFmtId="194" fontId="6" fillId="0" borderId="21" xfId="3" applyNumberFormat="1" applyFont="1" applyBorder="1" applyAlignment="1">
      <alignment horizontal="right"/>
    </xf>
    <xf numFmtId="183" fontId="6" fillId="0" borderId="51" xfId="2" applyNumberFormat="1" applyFont="1" applyBorder="1" applyAlignment="1"/>
    <xf numFmtId="0" fontId="6" fillId="0" borderId="14" xfId="3" applyFont="1" applyBorder="1" applyAlignment="1">
      <alignment horizontal="center" wrapText="1"/>
    </xf>
    <xf numFmtId="194" fontId="6" fillId="0" borderId="40" xfId="3" applyNumberFormat="1" applyFont="1" applyBorder="1" applyAlignment="1">
      <alignment horizontal="right"/>
    </xf>
    <xf numFmtId="3" fontId="6" fillId="0" borderId="15" xfId="3" applyNumberFormat="1" applyFont="1" applyBorder="1" applyAlignment="1">
      <alignment horizontal="right"/>
    </xf>
    <xf numFmtId="0" fontId="6" fillId="0" borderId="19" xfId="3" applyFont="1" applyBorder="1" applyAlignment="1">
      <alignment horizontal="center" vertical="center" wrapText="1"/>
    </xf>
    <xf numFmtId="3" fontId="6" fillId="0" borderId="25" xfId="3" applyNumberFormat="1" applyFont="1" applyBorder="1" applyAlignment="1">
      <alignment horizontal="right"/>
    </xf>
    <xf numFmtId="183" fontId="6" fillId="0" borderId="23" xfId="2" applyNumberFormat="1" applyFont="1" applyBorder="1" applyAlignment="1"/>
    <xf numFmtId="194" fontId="7" fillId="0" borderId="42" xfId="3" applyNumberFormat="1" applyFont="1" applyFill="1" applyBorder="1" applyAlignment="1" applyProtection="1"/>
    <xf numFmtId="183" fontId="6" fillId="0" borderId="52" xfId="2" applyNumberFormat="1" applyFont="1" applyBorder="1" applyAlignment="1"/>
    <xf numFmtId="0" fontId="6" fillId="0" borderId="31" xfId="3" applyFont="1" applyBorder="1" applyAlignment="1">
      <alignment horizontal="center"/>
    </xf>
    <xf numFmtId="0" fontId="4" fillId="0" borderId="0" xfId="3" applyBorder="1"/>
    <xf numFmtId="0" fontId="4" fillId="0" borderId="0" xfId="3" applyAlignment="1"/>
    <xf numFmtId="0" fontId="2" fillId="0" borderId="0" xfId="3" applyFont="1" applyFill="1" applyBorder="1" applyAlignment="1">
      <alignment vertical="center"/>
    </xf>
    <xf numFmtId="0" fontId="8" fillId="0" borderId="0" xfId="3" applyFont="1"/>
    <xf numFmtId="196" fontId="9" fillId="0" borderId="0" xfId="3" applyNumberFormat="1" applyFont="1" applyFill="1" applyBorder="1" applyAlignment="1" applyProtection="1">
      <alignment vertical="center"/>
    </xf>
    <xf numFmtId="196" fontId="6" fillId="0" borderId="0" xfId="3" applyNumberFormat="1" applyFont="1" applyAlignment="1">
      <alignment vertical="center"/>
    </xf>
    <xf numFmtId="196" fontId="4" fillId="0" borderId="0" xfId="3" applyNumberFormat="1"/>
    <xf numFmtId="196" fontId="20" fillId="0" borderId="0" xfId="3" applyNumberFormat="1" applyFont="1" applyFill="1" applyBorder="1" applyAlignment="1" applyProtection="1">
      <alignment horizontal="right" vertical="center"/>
    </xf>
    <xf numFmtId="196" fontId="4" fillId="0" borderId="0" xfId="3" applyNumberFormat="1" applyAlignment="1">
      <alignment horizontal="left" vertical="center"/>
    </xf>
    <xf numFmtId="196" fontId="4" fillId="0" borderId="0" xfId="3" applyNumberFormat="1" applyAlignment="1">
      <alignment vertical="center"/>
    </xf>
    <xf numFmtId="196" fontId="6" fillId="0" borderId="0" xfId="3" applyNumberFormat="1" applyFont="1"/>
    <xf numFmtId="0" fontId="4" fillId="0" borderId="26" xfId="3" applyBorder="1"/>
    <xf numFmtId="0" fontId="4" fillId="0" borderId="53" xfId="3" applyBorder="1"/>
    <xf numFmtId="196" fontId="4" fillId="0" borderId="11" xfId="3" applyNumberFormat="1" applyBorder="1"/>
    <xf numFmtId="49" fontId="31" fillId="0" borderId="0" xfId="3" applyNumberFormat="1" applyFont="1"/>
    <xf numFmtId="49" fontId="4" fillId="0" borderId="0" xfId="3" applyNumberFormat="1"/>
    <xf numFmtId="0" fontId="2" fillId="0" borderId="0" xfId="3" applyFont="1" applyFill="1" applyAlignment="1">
      <alignment vertical="center"/>
    </xf>
    <xf numFmtId="0" fontId="6" fillId="0" borderId="0" xfId="3" applyFont="1" applyFill="1" applyAlignment="1">
      <alignment vertical="center"/>
    </xf>
    <xf numFmtId="0" fontId="4" fillId="0" borderId="0" xfId="3" applyFill="1" applyBorder="1"/>
    <xf numFmtId="0" fontId="6" fillId="0" borderId="0" xfId="3" applyFont="1" applyFill="1" applyBorder="1" applyAlignment="1">
      <alignment vertical="center"/>
    </xf>
    <xf numFmtId="0" fontId="4" fillId="0" borderId="0" xfId="3" applyAlignment="1">
      <alignment horizontal="right"/>
    </xf>
    <xf numFmtId="0" fontId="6" fillId="0" borderId="0" xfId="3" applyFont="1"/>
    <xf numFmtId="177" fontId="6" fillId="0" borderId="0" xfId="3" applyNumberFormat="1" applyFont="1" applyBorder="1"/>
    <xf numFmtId="197" fontId="7" fillId="0" borderId="0" xfId="3" applyNumberFormat="1" applyFont="1" applyFill="1" applyBorder="1" applyAlignment="1" applyProtection="1">
      <alignment vertical="center"/>
    </xf>
    <xf numFmtId="0" fontId="6" fillId="0" borderId="31" xfId="3" applyFont="1" applyBorder="1"/>
    <xf numFmtId="197" fontId="7" fillId="0" borderId="31" xfId="3" applyNumberFormat="1" applyFont="1" applyFill="1" applyBorder="1" applyAlignment="1" applyProtection="1">
      <alignment vertical="center"/>
    </xf>
    <xf numFmtId="0" fontId="4" fillId="0" borderId="0" xfId="3" applyBorder="1" applyAlignment="1">
      <alignment horizontal="center"/>
    </xf>
    <xf numFmtId="6" fontId="7" fillId="0" borderId="0" xfId="3" applyNumberFormat="1" applyFont="1" applyFill="1" applyBorder="1" applyAlignment="1" applyProtection="1">
      <alignment horizontal="center" vertical="center"/>
    </xf>
    <xf numFmtId="0" fontId="7" fillId="0" borderId="0" xfId="3" applyFont="1" applyFill="1" applyBorder="1" applyAlignment="1" applyProtection="1">
      <alignment horizontal="center" vertical="center"/>
    </xf>
    <xf numFmtId="177" fontId="6" fillId="0" borderId="54" xfId="6" quotePrefix="1" applyNumberFormat="1" applyFont="1" applyFill="1" applyBorder="1" applyAlignment="1" applyProtection="1">
      <alignment horizontal="right"/>
    </xf>
    <xf numFmtId="177" fontId="6" fillId="0" borderId="7" xfId="6" applyNumberFormat="1" applyFont="1" applyFill="1" applyBorder="1" applyAlignment="1" applyProtection="1">
      <alignment horizontal="right"/>
    </xf>
    <xf numFmtId="178" fontId="6" fillId="0" borderId="19" xfId="6" quotePrefix="1" applyNumberFormat="1" applyFont="1" applyFill="1" applyBorder="1" applyAlignment="1" applyProtection="1">
      <alignment horizontal="right"/>
    </xf>
    <xf numFmtId="177" fontId="6" fillId="0" borderId="8" xfId="6" quotePrefix="1" applyNumberFormat="1" applyFont="1" applyFill="1" applyBorder="1" applyAlignment="1" applyProtection="1">
      <alignment horizontal="right"/>
    </xf>
    <xf numFmtId="177" fontId="6" fillId="0" borderId="14" xfId="6" quotePrefix="1" applyNumberFormat="1" applyFont="1" applyFill="1" applyBorder="1" applyAlignment="1" applyProtection="1">
      <alignment horizontal="right"/>
    </xf>
    <xf numFmtId="177" fontId="6" fillId="0" borderId="33" xfId="6" quotePrefix="1" applyNumberFormat="1" applyFont="1" applyFill="1" applyBorder="1" applyAlignment="1" applyProtection="1">
      <alignment horizontal="right"/>
    </xf>
    <xf numFmtId="177" fontId="6" fillId="0" borderId="15" xfId="6" quotePrefix="1" applyNumberFormat="1" applyFont="1" applyFill="1" applyBorder="1" applyAlignment="1" applyProtection="1">
      <alignment horizontal="right"/>
    </xf>
    <xf numFmtId="177" fontId="6" fillId="0" borderId="55" xfId="6" quotePrefix="1" applyNumberFormat="1" applyFont="1" applyFill="1" applyBorder="1" applyAlignment="1" applyProtection="1">
      <alignment horizontal="right"/>
    </xf>
    <xf numFmtId="178" fontId="6" fillId="0" borderId="14" xfId="7" quotePrefix="1" applyNumberFormat="1" applyFont="1" applyFill="1" applyBorder="1" applyAlignment="1" applyProtection="1">
      <alignment horizontal="right"/>
    </xf>
    <xf numFmtId="178" fontId="6" fillId="0" borderId="15" xfId="7" quotePrefix="1" applyNumberFormat="1" applyFont="1" applyFill="1" applyBorder="1" applyAlignment="1" applyProtection="1">
      <alignment horizontal="right"/>
    </xf>
    <xf numFmtId="177" fontId="6" fillId="0" borderId="22" xfId="7" quotePrefix="1" applyNumberFormat="1" applyFont="1" applyFill="1" applyBorder="1" applyAlignment="1" applyProtection="1">
      <alignment horizontal="right"/>
    </xf>
    <xf numFmtId="177" fontId="6" fillId="0" borderId="10" xfId="7" quotePrefix="1" applyNumberFormat="1" applyFont="1" applyFill="1" applyBorder="1" applyAlignment="1" applyProtection="1">
      <alignment horizontal="right"/>
    </xf>
    <xf numFmtId="0" fontId="37" fillId="0" borderId="0" xfId="9" applyFont="1"/>
    <xf numFmtId="177" fontId="4" fillId="0" borderId="0" xfId="9" applyNumberFormat="1"/>
    <xf numFmtId="0" fontId="0" fillId="0" borderId="56" xfId="0" applyBorder="1" applyAlignment="1">
      <alignment vertical="center"/>
    </xf>
    <xf numFmtId="0" fontId="0" fillId="0" borderId="57" xfId="0" applyBorder="1" applyAlignment="1">
      <alignment vertical="center"/>
    </xf>
    <xf numFmtId="0" fontId="0" fillId="0" borderId="58" xfId="0" applyBorder="1" applyAlignment="1">
      <alignment vertical="center"/>
    </xf>
    <xf numFmtId="0" fontId="0" fillId="0" borderId="59" xfId="0" applyBorder="1" applyAlignment="1">
      <alignment vertical="center"/>
    </xf>
    <xf numFmtId="0" fontId="0" fillId="0" borderId="60" xfId="0" applyBorder="1" applyAlignment="1">
      <alignment vertical="center"/>
    </xf>
    <xf numFmtId="0" fontId="0" fillId="0" borderId="61" xfId="0" applyBorder="1" applyAlignment="1">
      <alignment vertical="center"/>
    </xf>
    <xf numFmtId="0" fontId="0" fillId="0" borderId="62" xfId="0" applyBorder="1" applyAlignment="1">
      <alignment vertical="center"/>
    </xf>
    <xf numFmtId="0" fontId="0" fillId="0" borderId="58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63" xfId="0" applyBorder="1" applyAlignment="1">
      <alignment vertical="center"/>
    </xf>
    <xf numFmtId="0" fontId="0" fillId="0" borderId="73" xfId="0" applyBorder="1" applyAlignment="1">
      <alignment horizontal="center" vertical="center"/>
    </xf>
    <xf numFmtId="0" fontId="0" fillId="0" borderId="74" xfId="0" applyBorder="1" applyAlignment="1">
      <alignment vertical="center"/>
    </xf>
    <xf numFmtId="0" fontId="0" fillId="0" borderId="75" xfId="0" applyBorder="1" applyAlignment="1">
      <alignment vertical="center"/>
    </xf>
    <xf numFmtId="0" fontId="0" fillId="0" borderId="76" xfId="0" applyBorder="1" applyAlignment="1">
      <alignment vertical="center"/>
    </xf>
    <xf numFmtId="0" fontId="0" fillId="0" borderId="64" xfId="0" applyBorder="1" applyAlignment="1">
      <alignment vertical="center"/>
    </xf>
    <xf numFmtId="0" fontId="34" fillId="0" borderId="77" xfId="0" applyFont="1" applyBorder="1" applyAlignment="1">
      <alignment horizontal="center" vertical="center" wrapText="1"/>
    </xf>
    <xf numFmtId="0" fontId="34" fillId="0" borderId="78" xfId="0" applyFont="1" applyBorder="1" applyAlignment="1">
      <alignment horizontal="center" vertical="center"/>
    </xf>
    <xf numFmtId="177" fontId="33" fillId="4" borderId="79" xfId="0" applyNumberFormat="1" applyFont="1" applyFill="1" applyBorder="1" applyAlignment="1" applyProtection="1">
      <alignment vertical="center"/>
      <protection locked="0"/>
    </xf>
    <xf numFmtId="184" fontId="33" fillId="0" borderId="80" xfId="0" applyNumberFormat="1" applyFont="1" applyBorder="1" applyAlignment="1">
      <alignment vertical="center"/>
    </xf>
    <xf numFmtId="177" fontId="33" fillId="4" borderId="19" xfId="0" applyNumberFormat="1" applyFont="1" applyFill="1" applyBorder="1" applyAlignment="1" applyProtection="1">
      <alignment vertical="center"/>
      <protection locked="0"/>
    </xf>
    <xf numFmtId="184" fontId="33" fillId="0" borderId="81" xfId="0" applyNumberFormat="1" applyFont="1" applyBorder="1" applyAlignment="1">
      <alignment horizontal="right" vertical="center"/>
    </xf>
    <xf numFmtId="177" fontId="33" fillId="4" borderId="82" xfId="0" applyNumberFormat="1" applyFont="1" applyFill="1" applyBorder="1" applyAlignment="1" applyProtection="1">
      <alignment vertical="center"/>
      <protection locked="0"/>
    </xf>
    <xf numFmtId="184" fontId="33" fillId="0" borderId="83" xfId="0" applyNumberFormat="1" applyFont="1" applyBorder="1" applyAlignment="1">
      <alignment vertical="center"/>
    </xf>
    <xf numFmtId="177" fontId="33" fillId="0" borderId="3" xfId="0" applyNumberFormat="1" applyFont="1" applyBorder="1" applyAlignment="1">
      <alignment vertical="center"/>
    </xf>
    <xf numFmtId="184" fontId="33" fillId="0" borderId="84" xfId="0" applyNumberFormat="1" applyFont="1" applyBorder="1" applyAlignment="1">
      <alignment vertical="center"/>
    </xf>
    <xf numFmtId="177" fontId="33" fillId="4" borderId="54" xfId="0" applyNumberFormat="1" applyFont="1" applyFill="1" applyBorder="1" applyAlignment="1" applyProtection="1">
      <alignment vertical="center"/>
      <protection locked="0"/>
    </xf>
    <xf numFmtId="184" fontId="33" fillId="0" borderId="85" xfId="0" applyNumberFormat="1" applyFont="1" applyBorder="1" applyAlignment="1">
      <alignment horizontal="right" vertical="center"/>
    </xf>
    <xf numFmtId="177" fontId="33" fillId="4" borderId="86" xfId="0" applyNumberFormat="1" applyFont="1" applyFill="1" applyBorder="1" applyAlignment="1" applyProtection="1">
      <alignment vertical="center"/>
      <protection locked="0"/>
    </xf>
    <xf numFmtId="184" fontId="33" fillId="0" borderId="83" xfId="0" applyNumberFormat="1" applyFont="1" applyBorder="1" applyAlignment="1">
      <alignment horizontal="right" vertical="center"/>
    </xf>
    <xf numFmtId="177" fontId="33" fillId="0" borderId="87" xfId="0" applyNumberFormat="1" applyFont="1" applyBorder="1" applyAlignment="1">
      <alignment vertical="center"/>
    </xf>
    <xf numFmtId="184" fontId="33" fillId="0" borderId="88" xfId="0" applyNumberFormat="1" applyFont="1" applyBorder="1" applyAlignment="1">
      <alignment vertical="center"/>
    </xf>
    <xf numFmtId="177" fontId="33" fillId="0" borderId="4" xfId="0" applyNumberFormat="1" applyFont="1" applyBorder="1" applyAlignment="1">
      <alignment vertical="center"/>
    </xf>
    <xf numFmtId="177" fontId="33" fillId="4" borderId="89" xfId="0" applyNumberFormat="1" applyFont="1" applyFill="1" applyBorder="1" applyAlignment="1" applyProtection="1">
      <alignment vertical="center"/>
      <protection locked="0"/>
    </xf>
    <xf numFmtId="184" fontId="33" fillId="0" borderId="85" xfId="0" applyNumberFormat="1" applyFont="1" applyBorder="1" applyAlignment="1">
      <alignment vertical="center"/>
    </xf>
    <xf numFmtId="177" fontId="33" fillId="4" borderId="33" xfId="0" applyNumberFormat="1" applyFont="1" applyFill="1" applyBorder="1" applyAlignment="1" applyProtection="1">
      <alignment vertical="center"/>
      <protection locked="0"/>
    </xf>
    <xf numFmtId="184" fontId="33" fillId="0" borderId="81" xfId="0" applyNumberFormat="1" applyFont="1" applyBorder="1" applyAlignment="1">
      <alignment vertical="center"/>
    </xf>
    <xf numFmtId="177" fontId="33" fillId="0" borderId="46" xfId="0" applyNumberFormat="1" applyFont="1" applyBorder="1" applyAlignment="1">
      <alignment vertical="center"/>
    </xf>
    <xf numFmtId="184" fontId="33" fillId="0" borderId="90" xfId="0" applyNumberFormat="1" applyFont="1" applyBorder="1" applyAlignment="1">
      <alignment vertical="center"/>
    </xf>
    <xf numFmtId="177" fontId="33" fillId="4" borderId="91" xfId="0" applyNumberFormat="1" applyFont="1" applyFill="1" applyBorder="1" applyAlignment="1" applyProtection="1">
      <alignment vertical="center"/>
      <protection locked="0"/>
    </xf>
    <xf numFmtId="184" fontId="33" fillId="0" borderId="92" xfId="0" applyNumberFormat="1" applyFont="1" applyBorder="1" applyAlignment="1">
      <alignment vertical="center"/>
    </xf>
    <xf numFmtId="177" fontId="33" fillId="0" borderId="33" xfId="0" applyNumberFormat="1" applyFont="1" applyBorder="1" applyAlignment="1">
      <alignment vertical="center"/>
    </xf>
    <xf numFmtId="177" fontId="33" fillId="0" borderId="86" xfId="0" applyNumberFormat="1" applyFont="1" applyBorder="1" applyAlignment="1">
      <alignment vertical="center"/>
    </xf>
    <xf numFmtId="38" fontId="0" fillId="0" borderId="0" xfId="1" applyFont="1"/>
    <xf numFmtId="0" fontId="0" fillId="0" borderId="0" xfId="0" applyAlignment="1">
      <alignment horizontal="center"/>
    </xf>
    <xf numFmtId="0" fontId="0" fillId="5" borderId="31" xfId="0" applyFill="1" applyBorder="1" applyAlignment="1">
      <alignment horizontal="center"/>
    </xf>
    <xf numFmtId="38" fontId="2" fillId="5" borderId="31" xfId="1" applyFont="1" applyFill="1" applyBorder="1" applyAlignment="1">
      <alignment horizontal="center"/>
    </xf>
    <xf numFmtId="0" fontId="0" fillId="0" borderId="31" xfId="0" applyBorder="1"/>
    <xf numFmtId="38" fontId="0" fillId="0" borderId="31" xfId="1" applyFont="1" applyBorder="1"/>
    <xf numFmtId="183" fontId="6" fillId="0" borderId="49" xfId="2" applyNumberFormat="1" applyFont="1" applyFill="1" applyBorder="1" applyAlignment="1"/>
    <xf numFmtId="183" fontId="6" fillId="0" borderId="51" xfId="2" applyNumberFormat="1" applyFont="1" applyFill="1" applyBorder="1" applyAlignment="1"/>
    <xf numFmtId="194" fontId="6" fillId="0" borderId="21" xfId="3" applyNumberFormat="1" applyFont="1" applyFill="1" applyBorder="1" applyAlignment="1">
      <alignment horizontal="right"/>
    </xf>
    <xf numFmtId="194" fontId="6" fillId="0" borderId="40" xfId="3" applyNumberFormat="1" applyFont="1" applyFill="1" applyBorder="1" applyAlignment="1">
      <alignment horizontal="right"/>
    </xf>
    <xf numFmtId="183" fontId="6" fillId="0" borderId="23" xfId="2" applyNumberFormat="1" applyFont="1" applyFill="1" applyBorder="1" applyAlignment="1"/>
    <xf numFmtId="183" fontId="6" fillId="0" borderId="52" xfId="2" applyNumberFormat="1" applyFont="1" applyFill="1" applyBorder="1" applyAlignment="1"/>
    <xf numFmtId="38" fontId="6" fillId="0" borderId="31" xfId="1" applyFont="1" applyBorder="1"/>
    <xf numFmtId="178" fontId="6" fillId="0" borderId="8" xfId="5" quotePrefix="1" applyNumberFormat="1" applyFont="1" applyFill="1" applyBorder="1" applyAlignment="1" applyProtection="1">
      <alignment horizontal="right"/>
    </xf>
    <xf numFmtId="3" fontId="6" fillId="0" borderId="33" xfId="5" quotePrefix="1" applyNumberFormat="1" applyFont="1" applyFill="1" applyBorder="1" applyAlignment="1" applyProtection="1">
      <alignment horizontal="right"/>
    </xf>
    <xf numFmtId="0" fontId="7" fillId="0" borderId="93" xfId="5" applyFont="1" applyFill="1" applyBorder="1" applyAlignment="1" applyProtection="1">
      <alignment horizontal="center" vertical="center"/>
    </xf>
    <xf numFmtId="0" fontId="7" fillId="0" borderId="20" xfId="5" applyFont="1" applyFill="1" applyBorder="1" applyAlignment="1" applyProtection="1">
      <alignment horizontal="center" vertical="center"/>
    </xf>
    <xf numFmtId="178" fontId="6" fillId="0" borderId="37" xfId="5" quotePrefix="1" applyNumberFormat="1" applyFont="1" applyFill="1" applyBorder="1" applyAlignment="1" applyProtection="1">
      <alignment horizontal="right"/>
    </xf>
    <xf numFmtId="3" fontId="6" fillId="0" borderId="94" xfId="5" quotePrefix="1" applyNumberFormat="1" applyFont="1" applyFill="1" applyBorder="1" applyAlignment="1" applyProtection="1">
      <alignment horizontal="right"/>
    </xf>
    <xf numFmtId="3" fontId="6" fillId="0" borderId="38" xfId="5" quotePrefix="1" applyNumberFormat="1" applyFont="1" applyFill="1" applyBorder="1" applyAlignment="1" applyProtection="1">
      <alignment horizontal="right"/>
    </xf>
    <xf numFmtId="3" fontId="6" fillId="0" borderId="39" xfId="5" quotePrefix="1" applyNumberFormat="1" applyFont="1" applyFill="1" applyBorder="1" applyAlignment="1" applyProtection="1">
      <alignment horizontal="right"/>
    </xf>
    <xf numFmtId="178" fontId="6" fillId="0" borderId="9" xfId="5" quotePrefix="1" applyNumberFormat="1" applyFont="1" applyFill="1" applyBorder="1" applyAlignment="1" applyProtection="1">
      <alignment horizontal="right"/>
    </xf>
    <xf numFmtId="178" fontId="6" fillId="0" borderId="9" xfId="5" applyNumberFormat="1" applyFont="1" applyFill="1" applyBorder="1" applyAlignment="1" applyProtection="1">
      <alignment horizontal="right"/>
    </xf>
    <xf numFmtId="178" fontId="6" fillId="0" borderId="37" xfId="5" applyNumberFormat="1" applyFont="1" applyFill="1" applyBorder="1" applyAlignment="1" applyProtection="1">
      <alignment horizontal="right"/>
    </xf>
    <xf numFmtId="178" fontId="6" fillId="0" borderId="8" xfId="5" applyNumberFormat="1" applyFont="1" applyFill="1" applyBorder="1" applyAlignment="1" applyProtection="1">
      <alignment horizontal="right"/>
    </xf>
    <xf numFmtId="0" fontId="7" fillId="0" borderId="95" xfId="5" applyFont="1" applyFill="1" applyBorder="1" applyAlignment="1" applyProtection="1">
      <alignment horizontal="distributed"/>
    </xf>
    <xf numFmtId="0" fontId="7" fillId="0" borderId="21" xfId="5" applyFont="1" applyFill="1" applyBorder="1" applyAlignment="1" applyProtection="1">
      <alignment horizontal="distributed"/>
    </xf>
    <xf numFmtId="0" fontId="7" fillId="0" borderId="37" xfId="5" applyFont="1" applyFill="1" applyBorder="1" applyAlignment="1" applyProtection="1">
      <alignment horizontal="center" vertical="center" shrinkToFit="1"/>
    </xf>
    <xf numFmtId="178" fontId="38" fillId="0" borderId="96" xfId="5" quotePrefix="1" applyNumberFormat="1" applyFont="1" applyFill="1" applyBorder="1" applyAlignment="1" applyProtection="1">
      <alignment horizontal="center"/>
    </xf>
    <xf numFmtId="178" fontId="38" fillId="0" borderId="97" xfId="5" quotePrefix="1" applyNumberFormat="1" applyFont="1" applyFill="1" applyBorder="1" applyAlignment="1" applyProtection="1">
      <alignment horizontal="center"/>
    </xf>
    <xf numFmtId="178" fontId="6" fillId="0" borderId="96" xfId="5" quotePrefix="1" applyNumberFormat="1" applyFont="1" applyFill="1" applyBorder="1" applyAlignment="1" applyProtection="1">
      <alignment horizontal="right"/>
    </xf>
    <xf numFmtId="178" fontId="6" fillId="0" borderId="97" xfId="5" quotePrefix="1" applyNumberFormat="1" applyFont="1" applyFill="1" applyBorder="1" applyAlignment="1" applyProtection="1">
      <alignment horizontal="right"/>
    </xf>
    <xf numFmtId="0" fontId="35" fillId="0" borderId="43" xfId="3" applyFont="1" applyBorder="1" applyAlignment="1">
      <alignment horizontal="center" vertical="center"/>
    </xf>
    <xf numFmtId="0" fontId="35" fillId="0" borderId="28" xfId="3" applyFont="1" applyBorder="1" applyAlignment="1">
      <alignment horizontal="center" vertical="center"/>
    </xf>
    <xf numFmtId="0" fontId="35" fillId="0" borderId="93" xfId="3" applyFont="1" applyBorder="1" applyAlignment="1">
      <alignment horizontal="center" vertical="center" wrapText="1"/>
    </xf>
    <xf numFmtId="0" fontId="35" fillId="0" borderId="10" xfId="3" applyFont="1" applyBorder="1" applyAlignment="1">
      <alignment horizontal="center" vertical="center"/>
    </xf>
    <xf numFmtId="0" fontId="35" fillId="0" borderId="94" xfId="3" applyFont="1" applyBorder="1" applyAlignment="1">
      <alignment horizontal="center" vertical="center" wrapText="1"/>
    </xf>
    <xf numFmtId="178" fontId="38" fillId="0" borderId="98" xfId="4" applyNumberFormat="1" applyFont="1" applyFill="1" applyBorder="1" applyAlignment="1" applyProtection="1"/>
    <xf numFmtId="178" fontId="6" fillId="0" borderId="97" xfId="4" applyNumberFormat="1" applyFont="1" applyFill="1" applyBorder="1" applyAlignment="1" applyProtection="1"/>
    <xf numFmtId="178" fontId="6" fillId="0" borderId="98" xfId="4" quotePrefix="1" applyNumberFormat="1" applyFont="1" applyFill="1" applyBorder="1" applyAlignment="1" applyProtection="1"/>
    <xf numFmtId="178" fontId="6" fillId="0" borderId="98" xfId="4" applyNumberFormat="1" applyFont="1" applyFill="1" applyBorder="1" applyAlignment="1" applyProtection="1"/>
    <xf numFmtId="178" fontId="6" fillId="0" borderId="97" xfId="4" quotePrefix="1" applyNumberFormat="1" applyFont="1" applyFill="1" applyBorder="1" applyAlignment="1" applyProtection="1"/>
    <xf numFmtId="0" fontId="4" fillId="6" borderId="0" xfId="3" applyFill="1" applyAlignment="1">
      <alignment vertical="center"/>
    </xf>
    <xf numFmtId="0" fontId="0" fillId="6" borderId="0" xfId="0" applyFill="1"/>
    <xf numFmtId="0" fontId="4" fillId="6" borderId="0" xfId="4" applyFill="1"/>
    <xf numFmtId="0" fontId="4" fillId="6" borderId="0" xfId="4" applyFont="1" applyFill="1"/>
    <xf numFmtId="0" fontId="6" fillId="6" borderId="0" xfId="3" applyFont="1" applyFill="1" applyAlignment="1">
      <alignment vertical="center"/>
    </xf>
    <xf numFmtId="0" fontId="30" fillId="6" borderId="0" xfId="3" applyFont="1" applyFill="1" applyBorder="1" applyAlignment="1" applyProtection="1"/>
    <xf numFmtId="0" fontId="4" fillId="6" borderId="0" xfId="3" applyFill="1"/>
    <xf numFmtId="0" fontId="7" fillId="0" borderId="45" xfId="4" applyFont="1" applyFill="1" applyBorder="1" applyAlignment="1" applyProtection="1">
      <alignment horizontal="center" vertical="center"/>
    </xf>
    <xf numFmtId="0" fontId="7" fillId="0" borderId="17" xfId="4" quotePrefix="1" applyFont="1" applyFill="1" applyBorder="1" applyAlignment="1" applyProtection="1">
      <alignment horizontal="center" vertical="center"/>
    </xf>
    <xf numFmtId="0" fontId="7" fillId="0" borderId="18" xfId="4" quotePrefix="1" applyFont="1" applyFill="1" applyBorder="1" applyAlignment="1" applyProtection="1">
      <alignment horizontal="center" vertical="center"/>
    </xf>
    <xf numFmtId="0" fontId="20" fillId="0" borderId="41" xfId="4" applyFont="1" applyFill="1" applyBorder="1" applyAlignment="1" applyProtection="1">
      <alignment horizontal="center" vertical="center"/>
    </xf>
    <xf numFmtId="0" fontId="20" fillId="0" borderId="27" xfId="4" applyFont="1" applyFill="1" applyBorder="1" applyAlignment="1" applyProtection="1">
      <alignment horizontal="center" vertical="center"/>
    </xf>
    <xf numFmtId="0" fontId="7" fillId="0" borderId="50" xfId="4" applyFont="1" applyFill="1" applyBorder="1" applyAlignment="1" applyProtection="1">
      <alignment horizontal="center" vertical="center"/>
    </xf>
    <xf numFmtId="0" fontId="7" fillId="0" borderId="114" xfId="4" applyFont="1" applyFill="1" applyBorder="1" applyAlignment="1" applyProtection="1">
      <alignment horizontal="center" vertical="center"/>
    </xf>
    <xf numFmtId="0" fontId="7" fillId="0" borderId="21" xfId="4" applyFont="1" applyFill="1" applyBorder="1" applyAlignment="1" applyProtection="1">
      <alignment horizontal="center" vertical="center"/>
    </xf>
    <xf numFmtId="0" fontId="7" fillId="0" borderId="10" xfId="4" quotePrefix="1" applyFont="1" applyFill="1" applyBorder="1" applyAlignment="1" applyProtection="1">
      <alignment horizontal="center" vertical="center"/>
    </xf>
    <xf numFmtId="0" fontId="7" fillId="0" borderId="29" xfId="4" applyFont="1" applyFill="1" applyBorder="1" applyAlignment="1" applyProtection="1">
      <alignment horizontal="center" vertical="center" textRotation="255"/>
    </xf>
    <xf numFmtId="0" fontId="7" fillId="0" borderId="19" xfId="4" quotePrefix="1" applyFont="1" applyFill="1" applyBorder="1" applyAlignment="1" applyProtection="1">
      <alignment horizontal="center" vertical="center" textRotation="255"/>
    </xf>
    <xf numFmtId="0" fontId="7" fillId="0" borderId="1" xfId="4" quotePrefix="1" applyFont="1" applyFill="1" applyBorder="1" applyAlignment="1" applyProtection="1">
      <alignment horizontal="center" vertical="center" textRotation="255"/>
    </xf>
    <xf numFmtId="0" fontId="7" fillId="0" borderId="24" xfId="4" applyFont="1" applyFill="1" applyBorder="1" applyAlignment="1" applyProtection="1">
      <alignment horizontal="center" shrinkToFit="1"/>
    </xf>
    <xf numFmtId="0" fontId="7" fillId="0" borderId="8" xfId="4" quotePrefix="1" applyFont="1" applyFill="1" applyBorder="1" applyAlignment="1" applyProtection="1">
      <alignment horizontal="center" shrinkToFit="1"/>
    </xf>
    <xf numFmtId="0" fontId="7" fillId="0" borderId="14" xfId="4" applyFont="1" applyFill="1" applyBorder="1" applyAlignment="1" applyProtection="1">
      <alignment horizontal="center" shrinkToFit="1"/>
    </xf>
    <xf numFmtId="0" fontId="7" fillId="0" borderId="41" xfId="4" applyFont="1" applyFill="1" applyBorder="1" applyAlignment="1" applyProtection="1">
      <alignment horizontal="center" shrinkToFit="1"/>
    </xf>
    <xf numFmtId="0" fontId="7" fillId="0" borderId="101" xfId="4" quotePrefix="1" applyFont="1" applyFill="1" applyBorder="1" applyAlignment="1" applyProtection="1">
      <alignment horizontal="center" shrinkToFit="1"/>
    </xf>
    <xf numFmtId="0" fontId="24" fillId="0" borderId="102" xfId="4" applyFont="1" applyFill="1" applyBorder="1" applyAlignment="1" applyProtection="1">
      <alignment horizontal="left" vertical="top" wrapText="1"/>
    </xf>
    <xf numFmtId="0" fontId="7" fillId="0" borderId="103" xfId="4" quotePrefix="1" applyFont="1" applyFill="1" applyBorder="1" applyAlignment="1" applyProtection="1">
      <alignment horizontal="left" vertical="top"/>
    </xf>
    <xf numFmtId="0" fontId="7" fillId="0" borderId="104" xfId="4" quotePrefix="1" applyFont="1" applyFill="1" applyBorder="1" applyAlignment="1" applyProtection="1">
      <alignment horizontal="left" vertical="top"/>
    </xf>
    <xf numFmtId="0" fontId="7" fillId="0" borderId="105" xfId="4" quotePrefix="1" applyFont="1" applyFill="1" applyBorder="1" applyAlignment="1" applyProtection="1">
      <alignment horizontal="left" vertical="top"/>
    </xf>
    <xf numFmtId="0" fontId="7" fillId="0" borderId="106" xfId="4" quotePrefix="1" applyFont="1" applyFill="1" applyBorder="1" applyAlignment="1" applyProtection="1">
      <alignment horizontal="left" vertical="top"/>
    </xf>
    <xf numFmtId="0" fontId="7" fillId="0" borderId="107" xfId="4" quotePrefix="1" applyFont="1" applyFill="1" applyBorder="1" applyAlignment="1" applyProtection="1">
      <alignment horizontal="left" vertical="top"/>
    </xf>
    <xf numFmtId="0" fontId="7" fillId="0" borderId="108" xfId="4" quotePrefix="1" applyFont="1" applyFill="1" applyBorder="1" applyAlignment="1" applyProtection="1">
      <alignment horizontal="left" vertical="top"/>
    </xf>
    <xf numFmtId="0" fontId="7" fillId="0" borderId="109" xfId="4" quotePrefix="1" applyFont="1" applyFill="1" applyBorder="1" applyAlignment="1" applyProtection="1">
      <alignment horizontal="left" vertical="top"/>
    </xf>
    <xf numFmtId="0" fontId="7" fillId="0" borderId="110" xfId="4" quotePrefix="1" applyFont="1" applyFill="1" applyBorder="1" applyAlignment="1" applyProtection="1">
      <alignment horizontal="left" vertical="top"/>
    </xf>
    <xf numFmtId="0" fontId="7" fillId="0" borderId="111" xfId="4" applyFont="1" applyFill="1" applyBorder="1" applyAlignment="1" applyProtection="1">
      <alignment horizontal="center" vertical="center"/>
    </xf>
    <xf numFmtId="0" fontId="7" fillId="0" borderId="112" xfId="4" applyFont="1" applyFill="1" applyBorder="1" applyAlignment="1" applyProtection="1">
      <alignment horizontal="center" vertical="center"/>
    </xf>
    <xf numFmtId="0" fontId="7" fillId="0" borderId="113" xfId="4" applyFont="1" applyFill="1" applyBorder="1" applyAlignment="1" applyProtection="1">
      <alignment horizontal="center" vertical="center"/>
    </xf>
    <xf numFmtId="0" fontId="7" fillId="0" borderId="54" xfId="4" applyFont="1" applyFill="1" applyBorder="1" applyAlignment="1" applyProtection="1">
      <alignment horizontal="center" vertical="center" textRotation="255"/>
    </xf>
    <xf numFmtId="0" fontId="7" fillId="0" borderId="12" xfId="4" quotePrefix="1" applyFont="1" applyFill="1" applyBorder="1" applyAlignment="1" applyProtection="1">
      <alignment horizontal="center" vertical="center" textRotation="255"/>
    </xf>
    <xf numFmtId="0" fontId="7" fillId="0" borderId="3" xfId="4" quotePrefix="1" applyFont="1" applyFill="1" applyBorder="1" applyAlignment="1" applyProtection="1">
      <alignment horizontal="center" vertical="center" textRotation="255"/>
    </xf>
    <xf numFmtId="0" fontId="7" fillId="0" borderId="22" xfId="4" applyFont="1" applyFill="1" applyBorder="1" applyAlignment="1" applyProtection="1">
      <alignment horizontal="center" shrinkToFit="1"/>
    </xf>
    <xf numFmtId="0" fontId="7" fillId="0" borderId="37" xfId="4" quotePrefix="1" applyFont="1" applyFill="1" applyBorder="1" applyAlignment="1" applyProtection="1">
      <alignment horizontal="center" shrinkToFit="1"/>
    </xf>
    <xf numFmtId="0" fontId="7" fillId="0" borderId="16" xfId="4" applyFont="1" applyFill="1" applyBorder="1" applyAlignment="1" applyProtection="1">
      <alignment horizontal="center" vertical="center" textRotation="255"/>
    </xf>
    <xf numFmtId="0" fontId="7" fillId="0" borderId="20" xfId="4" quotePrefix="1" applyFont="1" applyFill="1" applyBorder="1" applyAlignment="1" applyProtection="1">
      <alignment horizontal="center" vertical="center" textRotation="255"/>
    </xf>
    <xf numFmtId="0" fontId="11" fillId="0" borderId="16" xfId="4" applyFont="1" applyFill="1" applyBorder="1" applyAlignment="1" applyProtection="1">
      <alignment horizontal="center" vertical="center" textRotation="255"/>
    </xf>
    <xf numFmtId="0" fontId="11" fillId="0" borderId="19" xfId="4" quotePrefix="1" applyFont="1" applyFill="1" applyBorder="1" applyAlignment="1" applyProtection="1">
      <alignment horizontal="center" vertical="center" textRotation="255"/>
    </xf>
    <xf numFmtId="0" fontId="11" fillId="0" borderId="20" xfId="4" quotePrefix="1" applyFont="1" applyFill="1" applyBorder="1" applyAlignment="1" applyProtection="1">
      <alignment horizontal="center" vertical="center" textRotation="255"/>
    </xf>
    <xf numFmtId="177" fontId="6" fillId="0" borderId="11" xfId="0" applyNumberFormat="1" applyFont="1" applyFill="1" applyBorder="1" applyAlignment="1" applyProtection="1">
      <alignment horizontal="right"/>
    </xf>
    <xf numFmtId="0" fontId="6" fillId="0" borderId="93" xfId="0" applyFont="1" applyFill="1" applyBorder="1" applyAlignment="1">
      <alignment horizontal="center"/>
    </xf>
    <xf numFmtId="0" fontId="6" fillId="0" borderId="94" xfId="0" applyFont="1" applyFill="1" applyBorder="1" applyAlignment="1">
      <alignment horizontal="center"/>
    </xf>
    <xf numFmtId="0" fontId="6" fillId="0" borderId="44" xfId="0" applyFont="1" applyFill="1" applyBorder="1" applyAlignment="1">
      <alignment horizontal="center"/>
    </xf>
    <xf numFmtId="178" fontId="6" fillId="0" borderId="94" xfId="0" applyNumberFormat="1" applyFont="1" applyFill="1" applyBorder="1" applyAlignment="1" applyProtection="1">
      <alignment horizontal="right"/>
    </xf>
    <xf numFmtId="0" fontId="7" fillId="0" borderId="99" xfId="4" applyFont="1" applyFill="1" applyBorder="1" applyAlignment="1" applyProtection="1">
      <alignment horizontal="center" shrinkToFit="1"/>
    </xf>
    <xf numFmtId="0" fontId="7" fillId="0" borderId="52" xfId="4" applyFont="1" applyFill="1" applyBorder="1" applyAlignment="1" applyProtection="1">
      <alignment horizontal="center" shrinkToFit="1"/>
    </xf>
    <xf numFmtId="0" fontId="7" fillId="0" borderId="36" xfId="4" applyFont="1" applyFill="1" applyBorder="1" applyAlignment="1" applyProtection="1">
      <alignment horizontal="center" shrinkToFit="1"/>
    </xf>
    <xf numFmtId="0" fontId="0" fillId="0" borderId="99" xfId="0" applyFill="1" applyBorder="1" applyAlignment="1">
      <alignment horizontal="center"/>
    </xf>
    <xf numFmtId="0" fontId="0" fillId="0" borderId="52" xfId="0" applyFill="1" applyBorder="1" applyAlignment="1">
      <alignment horizontal="center"/>
    </xf>
    <xf numFmtId="0" fontId="0" fillId="0" borderId="36" xfId="0" applyFill="1" applyBorder="1" applyAlignment="1">
      <alignment horizontal="center"/>
    </xf>
    <xf numFmtId="0" fontId="7" fillId="0" borderId="16" xfId="4" applyFont="1" applyFill="1" applyBorder="1" applyAlignment="1" applyProtection="1">
      <alignment horizontal="center" vertical="center"/>
    </xf>
    <xf numFmtId="0" fontId="6" fillId="0" borderId="100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0" borderId="43" xfId="0" applyFont="1" applyFill="1" applyBorder="1" applyAlignment="1">
      <alignment horizontal="center"/>
    </xf>
    <xf numFmtId="177" fontId="6" fillId="0" borderId="99" xfId="5" quotePrefix="1" applyNumberFormat="1" applyFont="1" applyFill="1" applyBorder="1" applyAlignment="1" applyProtection="1">
      <alignment horizontal="right"/>
    </xf>
    <xf numFmtId="177" fontId="6" fillId="0" borderId="52" xfId="5" quotePrefix="1" applyNumberFormat="1" applyFont="1" applyFill="1" applyBorder="1" applyAlignment="1" applyProtection="1">
      <alignment horizontal="right"/>
    </xf>
    <xf numFmtId="0" fontId="7" fillId="0" borderId="89" xfId="5" quotePrefix="1" applyFont="1" applyFill="1" applyBorder="1" applyAlignment="1" applyProtection="1">
      <alignment horizontal="center" vertical="center"/>
    </xf>
    <xf numFmtId="0" fontId="7" fillId="0" borderId="5" xfId="5" quotePrefix="1" applyFont="1" applyFill="1" applyBorder="1" applyAlignment="1" applyProtection="1">
      <alignment horizontal="center" vertical="center"/>
    </xf>
    <xf numFmtId="0" fontId="7" fillId="0" borderId="95" xfId="5" quotePrefix="1" applyFont="1" applyFill="1" applyBorder="1" applyAlignment="1" applyProtection="1">
      <alignment horizontal="center" vertical="center"/>
    </xf>
    <xf numFmtId="0" fontId="7" fillId="0" borderId="117" xfId="5" applyFont="1" applyFill="1" applyBorder="1" applyAlignment="1" applyProtection="1">
      <alignment horizontal="center"/>
    </xf>
    <xf numFmtId="0" fontId="7" fillId="0" borderId="118" xfId="5" applyFont="1" applyFill="1" applyBorder="1" applyAlignment="1" applyProtection="1">
      <alignment horizontal="distributed"/>
    </xf>
    <xf numFmtId="177" fontId="6" fillId="0" borderId="30" xfId="5" quotePrefix="1" applyNumberFormat="1" applyFont="1" applyFill="1" applyBorder="1" applyAlignment="1" applyProtection="1">
      <alignment horizontal="right"/>
    </xf>
    <xf numFmtId="177" fontId="6" fillId="0" borderId="51" xfId="5" quotePrefix="1" applyNumberFormat="1" applyFont="1" applyFill="1" applyBorder="1" applyAlignment="1" applyProtection="1">
      <alignment horizontal="right"/>
    </xf>
    <xf numFmtId="0" fontId="7" fillId="0" borderId="119" xfId="5" applyFont="1" applyFill="1" applyBorder="1" applyAlignment="1" applyProtection="1">
      <alignment horizontal="distributed"/>
    </xf>
    <xf numFmtId="177" fontId="6" fillId="0" borderId="93" xfId="5" quotePrefix="1" applyNumberFormat="1" applyFont="1" applyFill="1" applyBorder="1" applyAlignment="1" applyProtection="1">
      <alignment horizontal="right"/>
    </xf>
    <xf numFmtId="177" fontId="6" fillId="0" borderId="94" xfId="5" quotePrefix="1" applyNumberFormat="1" applyFont="1" applyFill="1" applyBorder="1" applyAlignment="1" applyProtection="1">
      <alignment horizontal="right"/>
    </xf>
    <xf numFmtId="0" fontId="7" fillId="0" borderId="20" xfId="5" applyFont="1" applyFill="1" applyBorder="1" applyAlignment="1" applyProtection="1">
      <alignment horizontal="center" vertical="center"/>
    </xf>
    <xf numFmtId="0" fontId="7" fillId="0" borderId="22" xfId="5" applyFont="1" applyFill="1" applyBorder="1" applyAlignment="1" applyProtection="1">
      <alignment horizontal="center" vertical="center"/>
    </xf>
    <xf numFmtId="0" fontId="7" fillId="0" borderId="22" xfId="5" quotePrefix="1" applyFont="1" applyFill="1" applyBorder="1" applyAlignment="1" applyProtection="1">
      <alignment horizontal="center" vertical="center"/>
    </xf>
    <xf numFmtId="0" fontId="7" fillId="0" borderId="93" xfId="5" applyFont="1" applyFill="1" applyBorder="1" applyAlignment="1" applyProtection="1">
      <alignment horizontal="center" vertical="center"/>
    </xf>
    <xf numFmtId="0" fontId="7" fillId="0" borderId="94" xfId="5" applyFont="1" applyFill="1" applyBorder="1" applyAlignment="1" applyProtection="1">
      <alignment horizontal="center" vertical="center"/>
    </xf>
    <xf numFmtId="177" fontId="6" fillId="0" borderId="111" xfId="5" quotePrefix="1" applyNumberFormat="1" applyFont="1" applyFill="1" applyBorder="1" applyAlignment="1" applyProtection="1">
      <alignment horizontal="right"/>
    </xf>
    <xf numFmtId="177" fontId="6" fillId="0" borderId="112" xfId="5" quotePrefix="1" applyNumberFormat="1" applyFont="1" applyFill="1" applyBorder="1" applyAlignment="1" applyProtection="1">
      <alignment horizontal="right"/>
    </xf>
    <xf numFmtId="0" fontId="7" fillId="0" borderId="53" xfId="5" applyFont="1" applyFill="1" applyBorder="1" applyAlignment="1" applyProtection="1">
      <alignment horizontal="center" vertical="center" textRotation="255"/>
    </xf>
    <xf numFmtId="0" fontId="7" fillId="0" borderId="46" xfId="5" applyFont="1" applyFill="1" applyBorder="1" applyAlignment="1" applyProtection="1">
      <alignment horizontal="center" vertical="center" textRotation="255"/>
    </xf>
    <xf numFmtId="0" fontId="7" fillId="0" borderId="115" xfId="5" applyFont="1" applyFill="1" applyBorder="1" applyAlignment="1" applyProtection="1">
      <alignment horizontal="center" vertical="center" textRotation="255"/>
    </xf>
    <xf numFmtId="0" fontId="7" fillId="0" borderId="4" xfId="5" applyFont="1" applyFill="1" applyBorder="1" applyAlignment="1" applyProtection="1">
      <alignment horizontal="center" vertical="center" textRotation="255"/>
    </xf>
    <xf numFmtId="0" fontId="7" fillId="0" borderId="116" xfId="5" applyFont="1" applyFill="1" applyBorder="1" applyAlignment="1" applyProtection="1">
      <alignment horizontal="distributed"/>
    </xf>
    <xf numFmtId="0" fontId="7" fillId="0" borderId="102" xfId="5" applyFont="1" applyFill="1" applyBorder="1" applyAlignment="1" applyProtection="1">
      <alignment horizontal="left" vertical="center" wrapText="1"/>
    </xf>
    <xf numFmtId="0" fontId="7" fillId="0" borderId="103" xfId="5" applyFont="1" applyFill="1" applyBorder="1" applyAlignment="1" applyProtection="1">
      <alignment horizontal="left" vertical="center" wrapText="1"/>
    </xf>
    <xf numFmtId="0" fontId="7" fillId="0" borderId="104" xfId="5" applyFont="1" applyFill="1" applyBorder="1" applyAlignment="1" applyProtection="1">
      <alignment horizontal="left" vertical="center" wrapText="1"/>
    </xf>
    <xf numFmtId="0" fontId="7" fillId="0" borderId="108" xfId="5" applyFont="1" applyFill="1" applyBorder="1" applyAlignment="1" applyProtection="1">
      <alignment horizontal="left" vertical="center" wrapText="1"/>
    </xf>
    <xf numFmtId="0" fontId="7" fillId="0" borderId="109" xfId="5" applyFont="1" applyFill="1" applyBorder="1" applyAlignment="1" applyProtection="1">
      <alignment horizontal="left" vertical="center" wrapText="1"/>
    </xf>
    <xf numFmtId="0" fontId="7" fillId="0" borderId="110" xfId="5" applyFont="1" applyFill="1" applyBorder="1" applyAlignment="1" applyProtection="1">
      <alignment horizontal="left" vertical="center" wrapText="1"/>
    </xf>
    <xf numFmtId="0" fontId="7" fillId="0" borderId="111" xfId="5" quotePrefix="1" applyFont="1" applyFill="1" applyBorder="1" applyAlignment="1" applyProtection="1">
      <alignment horizontal="center" vertical="center"/>
    </xf>
    <xf numFmtId="0" fontId="7" fillId="0" borderId="112" xfId="5" quotePrefix="1" applyFont="1" applyFill="1" applyBorder="1" applyAlignment="1" applyProtection="1">
      <alignment horizontal="center" vertical="center"/>
    </xf>
    <xf numFmtId="0" fontId="7" fillId="0" borderId="113" xfId="5" quotePrefix="1" applyFont="1" applyFill="1" applyBorder="1" applyAlignment="1" applyProtection="1">
      <alignment horizontal="center" vertical="center"/>
    </xf>
    <xf numFmtId="0" fontId="7" fillId="0" borderId="100" xfId="5" applyFont="1" applyFill="1" applyBorder="1" applyAlignment="1" applyProtection="1">
      <alignment horizontal="center" vertical="center" textRotation="255"/>
    </xf>
    <xf numFmtId="0" fontId="7" fillId="0" borderId="89" xfId="5" applyFont="1" applyFill="1" applyBorder="1" applyAlignment="1" applyProtection="1">
      <alignment horizontal="center" vertical="center" textRotation="255"/>
    </xf>
    <xf numFmtId="0" fontId="7" fillId="0" borderId="54" xfId="5" applyFont="1" applyFill="1" applyBorder="1" applyAlignment="1" applyProtection="1">
      <alignment horizontal="center" vertical="center" textRotation="255"/>
    </xf>
    <xf numFmtId="0" fontId="7" fillId="0" borderId="12" xfId="5" applyFont="1" applyFill="1" applyBorder="1" applyAlignment="1" applyProtection="1">
      <alignment horizontal="center" vertical="center" textRotation="255"/>
    </xf>
    <xf numFmtId="0" fontId="7" fillId="0" borderId="3" xfId="5" applyFont="1" applyFill="1" applyBorder="1" applyAlignment="1" applyProtection="1">
      <alignment horizontal="center" vertical="center" textRotation="255"/>
    </xf>
    <xf numFmtId="0" fontId="7" fillId="0" borderId="5" xfId="5" applyFont="1" applyFill="1" applyBorder="1" applyAlignment="1" applyProtection="1">
      <alignment horizontal="center" vertical="center" textRotation="255"/>
    </xf>
    <xf numFmtId="0" fontId="7" fillId="0" borderId="7" xfId="5" applyFont="1" applyFill="1" applyBorder="1" applyAlignment="1" applyProtection="1">
      <alignment horizontal="center" vertical="center" textRotation="255"/>
    </xf>
    <xf numFmtId="0" fontId="7" fillId="0" borderId="27" xfId="5" applyFont="1" applyFill="1" applyBorder="1" applyAlignment="1" applyProtection="1">
      <alignment horizontal="center" vertical="center" textRotation="255"/>
    </xf>
    <xf numFmtId="0" fontId="6" fillId="0" borderId="54" xfId="6" applyFont="1" applyFill="1" applyBorder="1" applyAlignment="1">
      <alignment horizontal="center" vertical="center" wrapText="1"/>
    </xf>
    <xf numFmtId="0" fontId="6" fillId="0" borderId="12" xfId="6" applyFont="1" applyFill="1" applyBorder="1" applyAlignment="1">
      <alignment horizontal="center" vertical="center" wrapText="1"/>
    </xf>
    <xf numFmtId="0" fontId="6" fillId="0" borderId="3" xfId="6" applyFont="1" applyFill="1" applyBorder="1" applyAlignment="1">
      <alignment horizontal="center" vertical="center" wrapText="1"/>
    </xf>
    <xf numFmtId="0" fontId="7" fillId="0" borderId="37" xfId="7" applyFont="1" applyFill="1" applyBorder="1" applyAlignment="1" applyProtection="1">
      <alignment horizontal="left" wrapText="1"/>
    </xf>
    <xf numFmtId="0" fontId="7" fillId="0" borderId="44" xfId="7" applyFont="1" applyFill="1" applyBorder="1" applyAlignment="1" applyProtection="1">
      <alignment horizontal="left" wrapText="1"/>
    </xf>
    <xf numFmtId="0" fontId="7" fillId="0" borderId="8" xfId="6" applyFont="1" applyFill="1" applyBorder="1" applyAlignment="1" applyProtection="1">
      <alignment horizontal="left" wrapText="1"/>
    </xf>
    <xf numFmtId="0" fontId="7" fillId="0" borderId="15" xfId="6" applyFont="1" applyFill="1" applyBorder="1" applyAlignment="1" applyProtection="1">
      <alignment horizontal="left"/>
    </xf>
    <xf numFmtId="0" fontId="7" fillId="0" borderId="120" xfId="6" applyFont="1" applyFill="1" applyBorder="1" applyAlignment="1" applyProtection="1">
      <alignment horizontal="left"/>
    </xf>
    <xf numFmtId="0" fontId="7" fillId="0" borderId="11" xfId="6" applyFont="1" applyFill="1" applyBorder="1" applyAlignment="1" applyProtection="1">
      <alignment horizontal="left"/>
    </xf>
    <xf numFmtId="0" fontId="7" fillId="0" borderId="101" xfId="6" applyFont="1" applyFill="1" applyBorder="1" applyAlignment="1" applyProtection="1">
      <alignment horizontal="left"/>
    </xf>
    <xf numFmtId="0" fontId="7" fillId="0" borderId="49" xfId="6" applyFont="1" applyFill="1" applyBorder="1" applyAlignment="1" applyProtection="1">
      <alignment horizontal="left"/>
    </xf>
    <xf numFmtId="0" fontId="15" fillId="0" borderId="7" xfId="0" applyFont="1" applyFill="1" applyBorder="1" applyAlignment="1">
      <alignment horizontal="center" vertical="center" textRotation="255" wrapText="1"/>
    </xf>
    <xf numFmtId="0" fontId="15" fillId="0" borderId="27" xfId="0" applyFont="1" applyFill="1" applyBorder="1" applyAlignment="1">
      <alignment horizontal="center" vertical="center" textRotation="255" wrapText="1"/>
    </xf>
    <xf numFmtId="0" fontId="7" fillId="0" borderId="8" xfId="7" applyFont="1" applyFill="1" applyBorder="1" applyAlignment="1" applyProtection="1">
      <alignment horizontal="left"/>
    </xf>
    <xf numFmtId="0" fontId="7" fillId="0" borderId="15" xfId="7" applyFont="1" applyFill="1" applyBorder="1" applyAlignment="1" applyProtection="1">
      <alignment horizontal="left"/>
    </xf>
    <xf numFmtId="0" fontId="7" fillId="0" borderId="101" xfId="7" applyFont="1" applyFill="1" applyBorder="1" applyAlignment="1" applyProtection="1">
      <alignment horizontal="left"/>
    </xf>
    <xf numFmtId="0" fontId="7" fillId="0" borderId="48" xfId="7" applyFont="1" applyFill="1" applyBorder="1" applyAlignment="1" applyProtection="1">
      <alignment horizontal="left"/>
    </xf>
    <xf numFmtId="0" fontId="7" fillId="0" borderId="44" xfId="7" applyFont="1" applyFill="1" applyBorder="1" applyAlignment="1" applyProtection="1">
      <alignment horizontal="left"/>
    </xf>
    <xf numFmtId="0" fontId="7" fillId="0" borderId="121" xfId="6" applyFont="1" applyFill="1" applyBorder="1" applyAlignment="1" applyProtection="1">
      <alignment horizontal="left" vertical="center" wrapText="1"/>
    </xf>
    <xf numFmtId="0" fontId="7" fillId="0" borderId="122" xfId="6" applyFont="1" applyFill="1" applyBorder="1" applyAlignment="1" applyProtection="1">
      <alignment horizontal="left" vertical="center" wrapText="1"/>
    </xf>
    <xf numFmtId="0" fontId="7" fillId="0" borderId="123" xfId="6" applyFont="1" applyFill="1" applyBorder="1" applyAlignment="1" applyProtection="1">
      <alignment horizontal="left" vertical="center" wrapText="1"/>
    </xf>
    <xf numFmtId="0" fontId="7" fillId="0" borderId="43" xfId="6" applyFont="1" applyFill="1" applyBorder="1" applyAlignment="1" applyProtection="1">
      <alignment horizontal="left"/>
    </xf>
    <xf numFmtId="0" fontId="15" fillId="0" borderId="41" xfId="0" applyFont="1" applyFill="1" applyBorder="1" applyAlignment="1">
      <alignment horizontal="center" vertical="center" textRotation="255" wrapText="1"/>
    </xf>
    <xf numFmtId="0" fontId="7" fillId="0" borderId="48" xfId="6" applyFont="1" applyFill="1" applyBorder="1" applyAlignment="1" applyProtection="1">
      <alignment horizontal="left"/>
    </xf>
    <xf numFmtId="0" fontId="7" fillId="0" borderId="15" xfId="6" applyFont="1" applyFill="1" applyBorder="1" applyAlignment="1" applyProtection="1">
      <alignment horizontal="left" wrapText="1"/>
    </xf>
    <xf numFmtId="0" fontId="6" fillId="0" borderId="0" xfId="6" applyFont="1" applyBorder="1" applyAlignment="1">
      <alignment horizontal="right"/>
    </xf>
    <xf numFmtId="0" fontId="6" fillId="0" borderId="1" xfId="3" applyFont="1" applyBorder="1" applyAlignment="1">
      <alignment horizontal="center" vertical="center" wrapText="1"/>
    </xf>
    <xf numFmtId="0" fontId="6" fillId="0" borderId="29" xfId="3" applyFont="1" applyBorder="1" applyAlignment="1">
      <alignment horizontal="center" vertical="center" wrapText="1"/>
    </xf>
    <xf numFmtId="0" fontId="10" fillId="0" borderId="100" xfId="3" applyFont="1" applyFill="1" applyBorder="1" applyAlignment="1" applyProtection="1">
      <alignment horizontal="center" vertical="center"/>
    </xf>
    <xf numFmtId="0" fontId="10" fillId="0" borderId="115" xfId="3" applyFont="1" applyFill="1" applyBorder="1" applyAlignment="1" applyProtection="1">
      <alignment horizontal="center" vertical="center"/>
    </xf>
    <xf numFmtId="0" fontId="10" fillId="0" borderId="5" xfId="3" applyFont="1" applyFill="1" applyBorder="1" applyAlignment="1" applyProtection="1">
      <alignment horizontal="center" vertical="center" wrapText="1"/>
    </xf>
    <xf numFmtId="0" fontId="10" fillId="0" borderId="27" xfId="3" applyFont="1" applyFill="1" applyBorder="1" applyAlignment="1" applyProtection="1">
      <alignment horizontal="center" vertical="center"/>
    </xf>
    <xf numFmtId="0" fontId="35" fillId="0" borderId="111" xfId="3" applyFont="1" applyBorder="1" applyAlignment="1">
      <alignment horizontal="center" vertical="center"/>
    </xf>
    <xf numFmtId="0" fontId="35" fillId="0" borderId="113" xfId="3" applyFont="1" applyBorder="1" applyAlignment="1">
      <alignment horizontal="center" vertical="center"/>
    </xf>
    <xf numFmtId="0" fontId="6" fillId="0" borderId="5" xfId="3" applyFont="1" applyBorder="1" applyAlignment="1">
      <alignment horizontal="center" vertical="center" wrapText="1"/>
    </xf>
    <xf numFmtId="0" fontId="6" fillId="0" borderId="24" xfId="3" applyFont="1" applyBorder="1" applyAlignment="1">
      <alignment horizontal="center" vertical="center" wrapText="1"/>
    </xf>
    <xf numFmtId="0" fontId="6" fillId="0" borderId="12" xfId="3" applyFont="1" applyBorder="1" applyAlignment="1">
      <alignment horizontal="center" vertical="center" wrapText="1"/>
    </xf>
    <xf numFmtId="0" fontId="6" fillId="0" borderId="115" xfId="3" applyFont="1" applyBorder="1" applyAlignment="1">
      <alignment horizontal="center" vertical="center" wrapText="1"/>
    </xf>
    <xf numFmtId="0" fontId="6" fillId="0" borderId="4" xfId="3" applyFont="1" applyBorder="1" applyAlignment="1">
      <alignment horizontal="center" vertical="center" wrapText="1"/>
    </xf>
    <xf numFmtId="0" fontId="6" fillId="0" borderId="99" xfId="3" applyFont="1" applyBorder="1" applyAlignment="1">
      <alignment horizontal="center"/>
    </xf>
    <xf numFmtId="0" fontId="6" fillId="0" borderId="52" xfId="3" applyFont="1" applyBorder="1" applyAlignment="1">
      <alignment horizontal="center"/>
    </xf>
    <xf numFmtId="0" fontId="6" fillId="0" borderId="36" xfId="3" applyFont="1" applyBorder="1" applyAlignment="1">
      <alignment horizontal="center"/>
    </xf>
    <xf numFmtId="0" fontId="35" fillId="0" borderId="31" xfId="3" applyFont="1" applyBorder="1" applyAlignment="1">
      <alignment horizontal="center" wrapText="1"/>
    </xf>
    <xf numFmtId="0" fontId="35" fillId="0" borderId="124" xfId="3" applyFont="1" applyBorder="1" applyAlignment="1">
      <alignment horizontal="center" vertical="center"/>
    </xf>
    <xf numFmtId="0" fontId="35" fillId="0" borderId="3" xfId="3" applyFont="1" applyBorder="1" applyAlignment="1">
      <alignment horizontal="center" vertical="center"/>
    </xf>
    <xf numFmtId="0" fontId="35" fillId="0" borderId="34" xfId="3" applyFont="1" applyBorder="1" applyAlignment="1">
      <alignment horizontal="center" vertical="center"/>
    </xf>
    <xf numFmtId="0" fontId="35" fillId="0" borderId="1" xfId="3" applyFont="1" applyBorder="1" applyAlignment="1">
      <alignment horizontal="center" vertical="center"/>
    </xf>
    <xf numFmtId="0" fontId="35" fillId="0" borderId="28" xfId="3" applyFont="1" applyBorder="1" applyAlignment="1">
      <alignment horizontal="center" vertical="center"/>
    </xf>
    <xf numFmtId="0" fontId="35" fillId="0" borderId="36" xfId="3" applyFont="1" applyBorder="1" applyAlignment="1">
      <alignment horizontal="center" vertical="center"/>
    </xf>
    <xf numFmtId="0" fontId="6" fillId="0" borderId="54" xfId="3" applyFont="1" applyBorder="1" applyAlignment="1">
      <alignment horizontal="center" vertical="center"/>
    </xf>
    <xf numFmtId="0" fontId="6" fillId="0" borderId="12" xfId="3" applyFont="1" applyBorder="1" applyAlignment="1">
      <alignment horizontal="center" vertical="center"/>
    </xf>
    <xf numFmtId="0" fontId="6" fillId="0" borderId="3" xfId="3" applyFont="1" applyBorder="1" applyAlignment="1">
      <alignment horizontal="center" vertical="center"/>
    </xf>
    <xf numFmtId="0" fontId="6" fillId="0" borderId="31" xfId="3" applyFont="1" applyBorder="1" applyAlignment="1">
      <alignment horizontal="center"/>
    </xf>
    <xf numFmtId="0" fontId="6" fillId="0" borderId="113" xfId="3" applyFont="1" applyBorder="1" applyAlignment="1">
      <alignment horizontal="center"/>
    </xf>
    <xf numFmtId="0" fontId="6" fillId="0" borderId="124" xfId="3" applyFont="1" applyBorder="1" applyAlignment="1">
      <alignment horizontal="center"/>
    </xf>
    <xf numFmtId="183" fontId="6" fillId="0" borderId="34" xfId="2" applyNumberFormat="1" applyFont="1" applyBorder="1"/>
    <xf numFmtId="183" fontId="6" fillId="0" borderId="16" xfId="2" applyNumberFormat="1" applyFont="1" applyBorder="1"/>
    <xf numFmtId="195" fontId="6" fillId="0" borderId="42" xfId="2" applyNumberFormat="1" applyFont="1" applyBorder="1"/>
    <xf numFmtId="195" fontId="6" fillId="0" borderId="95" xfId="2" applyNumberFormat="1" applyFont="1" applyBorder="1"/>
    <xf numFmtId="183" fontId="6" fillId="0" borderId="54" xfId="2" applyNumberFormat="1" applyFont="1" applyBorder="1"/>
    <xf numFmtId="183" fontId="6" fillId="0" borderId="29" xfId="2" applyNumberFormat="1" applyFont="1" applyBorder="1"/>
    <xf numFmtId="195" fontId="6" fillId="0" borderId="10" xfId="2" applyNumberFormat="1" applyFont="1" applyBorder="1"/>
    <xf numFmtId="0" fontId="6" fillId="0" borderId="44" xfId="3" applyFont="1" applyBorder="1" applyAlignment="1">
      <alignment horizontal="center"/>
    </xf>
    <xf numFmtId="0" fontId="6" fillId="0" borderId="119" xfId="3" applyFont="1" applyBorder="1" applyAlignment="1">
      <alignment horizontal="center"/>
    </xf>
    <xf numFmtId="183" fontId="6" fillId="0" borderId="3" xfId="2" applyNumberFormat="1" applyFont="1" applyBorder="1"/>
    <xf numFmtId="183" fontId="6" fillId="0" borderId="1" xfId="2" applyNumberFormat="1" applyFont="1" applyBorder="1"/>
    <xf numFmtId="195" fontId="6" fillId="0" borderId="40" xfId="2" applyNumberFormat="1" applyFont="1" applyBorder="1"/>
    <xf numFmtId="0" fontId="35" fillId="0" borderId="50" xfId="3" applyFont="1" applyBorder="1" applyAlignment="1">
      <alignment horizontal="center" vertical="center"/>
    </xf>
    <xf numFmtId="0" fontId="35" fillId="0" borderId="114" xfId="3" applyFont="1" applyBorder="1" applyAlignment="1">
      <alignment horizontal="center" vertical="center"/>
    </xf>
    <xf numFmtId="0" fontId="35" fillId="0" borderId="42" xfId="3" applyFont="1" applyBorder="1" applyAlignment="1">
      <alignment horizontal="center" vertical="center"/>
    </xf>
    <xf numFmtId="195" fontId="6" fillId="0" borderId="36" xfId="2" applyNumberFormat="1" applyFont="1" applyBorder="1"/>
    <xf numFmtId="195" fontId="6" fillId="0" borderId="43" xfId="2" applyNumberFormat="1" applyFont="1" applyBorder="1"/>
    <xf numFmtId="0" fontId="6" fillId="0" borderId="28" xfId="3" applyFont="1" applyBorder="1" applyAlignment="1">
      <alignment horizontal="center"/>
    </xf>
    <xf numFmtId="0" fontId="6" fillId="0" borderId="117" xfId="3" applyFont="1" applyBorder="1" applyAlignment="1">
      <alignment horizontal="center"/>
    </xf>
    <xf numFmtId="0" fontId="6" fillId="0" borderId="43" xfId="3" applyFont="1" applyBorder="1" applyAlignment="1">
      <alignment horizontal="center"/>
    </xf>
    <xf numFmtId="0" fontId="6" fillId="0" borderId="116" xfId="3" applyFont="1" applyBorder="1" applyAlignment="1">
      <alignment horizontal="center"/>
    </xf>
    <xf numFmtId="183" fontId="6" fillId="0" borderId="20" xfId="2" applyNumberFormat="1" applyFont="1" applyBorder="1"/>
    <xf numFmtId="195" fontId="6" fillId="0" borderId="50" xfId="2" applyNumberFormat="1" applyFont="1" applyBorder="1"/>
    <xf numFmtId="195" fontId="6" fillId="0" borderId="18" xfId="2" applyNumberFormat="1" applyFont="1" applyBorder="1"/>
    <xf numFmtId="195" fontId="6" fillId="0" borderId="114" xfId="2" applyNumberFormat="1" applyFont="1" applyBorder="1"/>
    <xf numFmtId="195" fontId="6" fillId="0" borderId="28" xfId="2" applyNumberFormat="1" applyFont="1" applyBorder="1"/>
    <xf numFmtId="196" fontId="6" fillId="0" borderId="127" xfId="3" applyNumberFormat="1" applyFont="1" applyBorder="1" applyAlignment="1">
      <alignment horizontal="center" vertical="center"/>
    </xf>
    <xf numFmtId="196" fontId="6" fillId="0" borderId="26" xfId="3" applyNumberFormat="1" applyFont="1" applyBorder="1" applyAlignment="1">
      <alignment horizontal="center" vertical="center"/>
    </xf>
    <xf numFmtId="196" fontId="6" fillId="0" borderId="28" xfId="3" applyNumberFormat="1" applyFont="1" applyBorder="1" applyAlignment="1">
      <alignment horizontal="center" vertical="center"/>
    </xf>
    <xf numFmtId="177" fontId="6" fillId="0" borderId="113" xfId="3" applyNumberFormat="1" applyFont="1" applyFill="1" applyBorder="1" applyAlignment="1" applyProtection="1">
      <alignment horizontal="right" vertical="center"/>
    </xf>
    <xf numFmtId="177" fontId="6" fillId="0" borderId="16" xfId="3" applyNumberFormat="1" applyFont="1" applyFill="1" applyBorder="1" applyAlignment="1" applyProtection="1">
      <alignment horizontal="right" vertical="center"/>
    </xf>
    <xf numFmtId="177" fontId="6" fillId="0" borderId="18" xfId="3" applyNumberFormat="1" applyFont="1" applyFill="1" applyBorder="1" applyAlignment="1" applyProtection="1">
      <alignment horizontal="right" vertical="center"/>
    </xf>
    <xf numFmtId="177" fontId="6" fillId="0" borderId="124" xfId="3" applyNumberFormat="1" applyFont="1" applyFill="1" applyBorder="1" applyAlignment="1" applyProtection="1">
      <alignment horizontal="right" vertical="center"/>
    </xf>
    <xf numFmtId="177" fontId="6" fillId="0" borderId="25" xfId="3" applyNumberFormat="1" applyFont="1" applyFill="1" applyBorder="1" applyAlignment="1" applyProtection="1">
      <alignment horizontal="right" vertical="center"/>
    </xf>
    <xf numFmtId="177" fontId="6" fillId="0" borderId="29" xfId="3" applyNumberFormat="1" applyFont="1" applyFill="1" applyBorder="1" applyAlignment="1" applyProtection="1">
      <alignment horizontal="right" vertical="center"/>
    </xf>
    <xf numFmtId="196" fontId="9" fillId="0" borderId="100" xfId="3" applyNumberFormat="1" applyFont="1" applyFill="1" applyBorder="1" applyAlignment="1" applyProtection="1">
      <alignment horizontal="center" vertical="center"/>
    </xf>
    <xf numFmtId="196" fontId="9" fillId="0" borderId="11" xfId="3" applyNumberFormat="1" applyFont="1" applyFill="1" applyBorder="1" applyAlignment="1" applyProtection="1">
      <alignment horizontal="center" vertical="center"/>
    </xf>
    <xf numFmtId="196" fontId="9" fillId="0" borderId="43" xfId="3" applyNumberFormat="1" applyFont="1" applyFill="1" applyBorder="1" applyAlignment="1" applyProtection="1">
      <alignment horizontal="center" vertical="center"/>
    </xf>
    <xf numFmtId="196" fontId="9" fillId="0" borderId="115" xfId="3" applyNumberFormat="1" applyFont="1" applyFill="1" applyBorder="1" applyAlignment="1" applyProtection="1">
      <alignment horizontal="center" vertical="center"/>
    </xf>
    <xf numFmtId="196" fontId="9" fillId="0" borderId="26" xfId="3" applyNumberFormat="1" applyFont="1" applyFill="1" applyBorder="1" applyAlignment="1" applyProtection="1">
      <alignment horizontal="center" vertical="center"/>
    </xf>
    <xf numFmtId="196" fontId="9" fillId="0" borderId="28" xfId="3" applyNumberFormat="1" applyFont="1" applyFill="1" applyBorder="1" applyAlignment="1" applyProtection="1">
      <alignment horizontal="center" vertical="center"/>
    </xf>
    <xf numFmtId="196" fontId="6" fillId="0" borderId="113" xfId="3" applyNumberFormat="1" applyFont="1" applyBorder="1" applyAlignment="1">
      <alignment horizontal="center" vertical="center" wrapText="1"/>
    </xf>
    <xf numFmtId="196" fontId="6" fillId="0" borderId="124" xfId="3" applyNumberFormat="1" applyFont="1" applyBorder="1" applyAlignment="1">
      <alignment horizontal="center" vertical="center" wrapText="1"/>
    </xf>
    <xf numFmtId="196" fontId="6" fillId="0" borderId="26" xfId="3" applyNumberFormat="1" applyFont="1" applyBorder="1" applyAlignment="1">
      <alignment horizontal="center" vertical="center" wrapText="1"/>
    </xf>
    <xf numFmtId="177" fontId="6" fillId="0" borderId="128" xfId="3" applyNumberFormat="1" applyFont="1" applyFill="1" applyBorder="1" applyAlignment="1" applyProtection="1">
      <alignment horizontal="right" vertical="center"/>
    </xf>
    <xf numFmtId="196" fontId="23" fillId="0" borderId="124" xfId="3" applyNumberFormat="1" applyFont="1" applyBorder="1" applyAlignment="1">
      <alignment horizontal="center" vertical="center" wrapText="1"/>
    </xf>
    <xf numFmtId="177" fontId="6" fillId="0" borderId="15" xfId="3" applyNumberFormat="1" applyFont="1" applyFill="1" applyBorder="1" applyAlignment="1" applyProtection="1">
      <alignment horizontal="right" vertical="center"/>
    </xf>
    <xf numFmtId="177" fontId="6" fillId="0" borderId="19" xfId="3" applyNumberFormat="1" applyFont="1" applyFill="1" applyBorder="1" applyAlignment="1" applyProtection="1">
      <alignment horizontal="right" vertical="center"/>
    </xf>
    <xf numFmtId="177" fontId="6" fillId="0" borderId="50" xfId="3" applyNumberFormat="1" applyFont="1" applyFill="1" applyBorder="1" applyAlignment="1" applyProtection="1">
      <alignment horizontal="right" vertical="center"/>
    </xf>
    <xf numFmtId="177" fontId="6" fillId="0" borderId="125" xfId="3" applyNumberFormat="1" applyFont="1" applyFill="1" applyBorder="1" applyAlignment="1" applyProtection="1">
      <alignment horizontal="right" vertical="center"/>
    </xf>
    <xf numFmtId="196" fontId="23" fillId="0" borderId="19" xfId="3" applyNumberFormat="1" applyFont="1" applyBorder="1" applyAlignment="1">
      <alignment horizontal="center" vertical="center" wrapText="1"/>
    </xf>
    <xf numFmtId="196" fontId="23" fillId="0" borderId="14" xfId="3" applyNumberFormat="1" applyFont="1" applyBorder="1" applyAlignment="1">
      <alignment horizontal="center" vertical="center"/>
    </xf>
    <xf numFmtId="196" fontId="23" fillId="0" borderId="21" xfId="3" applyNumberFormat="1" applyFont="1" applyBorder="1" applyAlignment="1">
      <alignment horizontal="center" vertical="center"/>
    </xf>
    <xf numFmtId="177" fontId="6" fillId="0" borderId="13" xfId="3" applyNumberFormat="1" applyFont="1" applyFill="1" applyBorder="1" applyAlignment="1" applyProtection="1">
      <alignment horizontal="right" vertical="center"/>
    </xf>
    <xf numFmtId="177" fontId="6" fillId="0" borderId="12" xfId="3" applyNumberFormat="1" applyFont="1" applyFill="1" applyBorder="1" applyAlignment="1" applyProtection="1">
      <alignment horizontal="right" vertical="center"/>
    </xf>
    <xf numFmtId="196" fontId="23" fillId="0" borderId="12" xfId="3" applyNumberFormat="1" applyFont="1" applyBorder="1" applyAlignment="1">
      <alignment horizontal="center" vertical="center" wrapText="1"/>
    </xf>
    <xf numFmtId="196" fontId="23" fillId="0" borderId="7" xfId="3" applyNumberFormat="1" applyFont="1" applyBorder="1" applyAlignment="1">
      <alignment horizontal="center" vertical="center"/>
    </xf>
    <xf numFmtId="196" fontId="23" fillId="0" borderId="130" xfId="3" applyNumberFormat="1" applyFont="1" applyBorder="1" applyAlignment="1">
      <alignment horizontal="center" vertical="center"/>
    </xf>
    <xf numFmtId="196" fontId="23" fillId="0" borderId="53" xfId="3" applyNumberFormat="1" applyFont="1" applyBorder="1" applyAlignment="1">
      <alignment horizontal="center" vertical="center" wrapText="1"/>
    </xf>
    <xf numFmtId="196" fontId="23" fillId="0" borderId="0" xfId="3" applyNumberFormat="1" applyFont="1" applyBorder="1" applyAlignment="1">
      <alignment horizontal="center" vertical="center" wrapText="1"/>
    </xf>
    <xf numFmtId="196" fontId="23" fillId="0" borderId="13" xfId="3" applyNumberFormat="1" applyFont="1" applyBorder="1" applyAlignment="1">
      <alignment horizontal="center" vertical="center" wrapText="1"/>
    </xf>
    <xf numFmtId="177" fontId="6" fillId="0" borderId="126" xfId="3" applyNumberFormat="1" applyFont="1" applyFill="1" applyBorder="1" applyAlignment="1" applyProtection="1">
      <alignment horizontal="right" vertical="center"/>
    </xf>
    <xf numFmtId="196" fontId="23" fillId="0" borderId="19" xfId="3" applyNumberFormat="1" applyFont="1" applyBorder="1" applyAlignment="1">
      <alignment horizontal="center" vertical="center"/>
    </xf>
    <xf numFmtId="177" fontId="6" fillId="0" borderId="48" xfId="3" applyNumberFormat="1" applyFont="1" applyFill="1" applyBorder="1" applyAlignment="1" applyProtection="1">
      <alignment horizontal="right" vertical="center"/>
    </xf>
    <xf numFmtId="177" fontId="6" fillId="0" borderId="1" xfId="3" applyNumberFormat="1" applyFont="1" applyFill="1" applyBorder="1" applyAlignment="1" applyProtection="1">
      <alignment horizontal="right" vertical="center"/>
    </xf>
    <xf numFmtId="196" fontId="23" fillId="0" borderId="47" xfId="3" applyNumberFormat="1" applyFont="1" applyBorder="1" applyAlignment="1">
      <alignment horizontal="center" vertical="center"/>
    </xf>
    <xf numFmtId="196" fontId="23" fillId="0" borderId="49" xfId="3" applyNumberFormat="1" applyFont="1" applyBorder="1" applyAlignment="1">
      <alignment horizontal="center" vertical="center"/>
    </xf>
    <xf numFmtId="196" fontId="23" fillId="0" borderId="48" xfId="3" applyNumberFormat="1" applyFont="1" applyBorder="1" applyAlignment="1">
      <alignment horizontal="center" vertical="center"/>
    </xf>
    <xf numFmtId="177" fontId="6" fillId="0" borderId="25" xfId="3" applyNumberFormat="1" applyFont="1" applyFill="1" applyBorder="1" applyAlignment="1">
      <alignment horizontal="right" vertical="center"/>
    </xf>
    <xf numFmtId="177" fontId="6" fillId="0" borderId="29" xfId="3" applyNumberFormat="1" applyFont="1" applyFill="1" applyBorder="1" applyAlignment="1">
      <alignment horizontal="right" vertical="center"/>
    </xf>
    <xf numFmtId="177" fontId="6" fillId="0" borderId="50" xfId="3" applyNumberFormat="1" applyFont="1" applyFill="1" applyBorder="1" applyAlignment="1">
      <alignment horizontal="right" vertical="center"/>
    </xf>
    <xf numFmtId="177" fontId="6" fillId="0" borderId="125" xfId="3" applyNumberFormat="1" applyFont="1" applyFill="1" applyBorder="1" applyAlignment="1">
      <alignment horizontal="right" vertical="center"/>
    </xf>
    <xf numFmtId="196" fontId="23" fillId="0" borderId="47" xfId="3" applyNumberFormat="1" applyFont="1" applyBorder="1" applyAlignment="1">
      <alignment horizontal="center" vertical="center" wrapText="1"/>
    </xf>
    <xf numFmtId="196" fontId="23" fillId="0" borderId="49" xfId="3" applyNumberFormat="1" applyFont="1" applyBorder="1" applyAlignment="1">
      <alignment horizontal="center" vertical="center" wrapText="1"/>
    </xf>
    <xf numFmtId="196" fontId="23" fillId="0" borderId="48" xfId="3" applyNumberFormat="1" applyFont="1" applyBorder="1" applyAlignment="1">
      <alignment horizontal="center" vertical="center" wrapText="1"/>
    </xf>
    <xf numFmtId="177" fontId="6" fillId="0" borderId="21" xfId="3" applyNumberFormat="1" applyFont="1" applyFill="1" applyBorder="1" applyAlignment="1" applyProtection="1">
      <alignment horizontal="right" vertical="center"/>
    </xf>
    <xf numFmtId="177" fontId="6" fillId="0" borderId="118" xfId="3" applyNumberFormat="1" applyFont="1" applyFill="1" applyBorder="1" applyAlignment="1" applyProtection="1">
      <alignment horizontal="right" vertical="center"/>
    </xf>
    <xf numFmtId="177" fontId="6" fillId="0" borderId="21" xfId="3" applyNumberFormat="1" applyFont="1" applyFill="1" applyBorder="1" applyAlignment="1">
      <alignment horizontal="right" vertical="center"/>
    </xf>
    <xf numFmtId="177" fontId="6" fillId="0" borderId="118" xfId="3" applyNumberFormat="1" applyFont="1" applyFill="1" applyBorder="1" applyAlignment="1">
      <alignment horizontal="right" vertical="center"/>
    </xf>
    <xf numFmtId="177" fontId="6" fillId="0" borderId="8" xfId="3" applyNumberFormat="1" applyFont="1" applyFill="1" applyBorder="1" applyAlignment="1" applyProtection="1">
      <alignment horizontal="right" vertical="center"/>
    </xf>
    <xf numFmtId="177" fontId="6" fillId="0" borderId="51" xfId="3" applyNumberFormat="1" applyFont="1" applyFill="1" applyBorder="1" applyAlignment="1" applyProtection="1">
      <alignment horizontal="right" vertical="center"/>
    </xf>
    <xf numFmtId="196" fontId="23" fillId="0" borderId="53" xfId="3" applyNumberFormat="1" applyFont="1" applyBorder="1" applyAlignment="1">
      <alignment horizontal="center" vertical="center"/>
    </xf>
    <xf numFmtId="196" fontId="23" fillId="0" borderId="0" xfId="3" applyNumberFormat="1" applyFont="1" applyBorder="1" applyAlignment="1">
      <alignment horizontal="center" vertical="center"/>
    </xf>
    <xf numFmtId="196" fontId="23" fillId="0" borderId="13" xfId="3" applyNumberFormat="1" applyFont="1" applyBorder="1" applyAlignment="1">
      <alignment horizontal="center" vertical="center"/>
    </xf>
    <xf numFmtId="196" fontId="23" fillId="0" borderId="30" xfId="3" applyNumberFormat="1" applyFont="1" applyBorder="1" applyAlignment="1">
      <alignment horizontal="center" vertical="center" wrapText="1"/>
    </xf>
    <xf numFmtId="196" fontId="23" fillId="0" borderId="51" xfId="3" applyNumberFormat="1" applyFont="1" applyBorder="1" applyAlignment="1">
      <alignment horizontal="center" vertical="center" wrapText="1"/>
    </xf>
    <xf numFmtId="196" fontId="23" fillId="0" borderId="15" xfId="3" applyNumberFormat="1" applyFont="1" applyBorder="1" applyAlignment="1">
      <alignment horizontal="center" vertical="center" wrapText="1"/>
    </xf>
    <xf numFmtId="196" fontId="15" fillId="0" borderId="47" xfId="3" applyNumberFormat="1" applyFont="1" applyBorder="1" applyAlignment="1">
      <alignment horizontal="center" vertical="center" wrapText="1"/>
    </xf>
    <xf numFmtId="196" fontId="15" fillId="0" borderId="49" xfId="3" applyNumberFormat="1" applyFont="1" applyBorder="1" applyAlignment="1">
      <alignment horizontal="center" vertical="center" wrapText="1"/>
    </xf>
    <xf numFmtId="196" fontId="15" fillId="0" borderId="48" xfId="3" applyNumberFormat="1" applyFont="1" applyBorder="1" applyAlignment="1">
      <alignment horizontal="center" vertical="center" wrapText="1"/>
    </xf>
    <xf numFmtId="178" fontId="6" fillId="0" borderId="9" xfId="3" applyNumberFormat="1" applyFont="1" applyFill="1" applyBorder="1" applyAlignment="1" applyProtection="1">
      <alignment horizontal="center"/>
    </xf>
    <xf numFmtId="178" fontId="6" fillId="0" borderId="112" xfId="3" applyNumberFormat="1" applyFont="1" applyFill="1" applyBorder="1" applyAlignment="1" applyProtection="1">
      <alignment horizontal="center"/>
    </xf>
    <xf numFmtId="178" fontId="6" fillId="0" borderId="113" xfId="3" applyNumberFormat="1" applyFont="1" applyFill="1" applyBorder="1" applyAlignment="1" applyProtection="1">
      <alignment horizontal="center"/>
    </xf>
    <xf numFmtId="196" fontId="6" fillId="0" borderId="99" xfId="3" applyNumberFormat="1" applyFont="1" applyBorder="1" applyAlignment="1">
      <alignment horizontal="center" vertical="center"/>
    </xf>
    <xf numFmtId="196" fontId="6" fillId="0" borderId="52" xfId="3" applyNumberFormat="1" applyFont="1" applyBorder="1" applyAlignment="1">
      <alignment horizontal="center" vertical="center"/>
    </xf>
    <xf numFmtId="196" fontId="6" fillId="0" borderId="36" xfId="3" applyNumberFormat="1" applyFont="1" applyBorder="1" applyAlignment="1">
      <alignment horizontal="center" vertical="center"/>
    </xf>
    <xf numFmtId="177" fontId="6" fillId="0" borderId="36" xfId="3" applyNumberFormat="1" applyFont="1" applyFill="1" applyBorder="1" applyAlignment="1" applyProtection="1">
      <alignment horizontal="right" vertical="center"/>
    </xf>
    <xf numFmtId="177" fontId="6" fillId="0" borderId="34" xfId="3" applyNumberFormat="1" applyFont="1" applyFill="1" applyBorder="1" applyAlignment="1" applyProtection="1">
      <alignment horizontal="right" vertical="center"/>
    </xf>
    <xf numFmtId="177" fontId="6" fillId="0" borderId="42" xfId="3" applyNumberFormat="1" applyFont="1" applyFill="1" applyBorder="1" applyAlignment="1" applyProtection="1">
      <alignment horizontal="right" vertical="center"/>
    </xf>
    <xf numFmtId="177" fontId="6" fillId="0" borderId="31" xfId="3" applyNumberFormat="1" applyFont="1" applyFill="1" applyBorder="1" applyAlignment="1" applyProtection="1">
      <alignment horizontal="right" vertical="center"/>
    </xf>
    <xf numFmtId="0" fontId="6" fillId="0" borderId="93" xfId="3" applyFont="1" applyBorder="1" applyAlignment="1">
      <alignment horizontal="center" wrapText="1"/>
    </xf>
    <xf numFmtId="0" fontId="6" fillId="0" borderId="94" xfId="3" applyFont="1" applyBorder="1" applyAlignment="1">
      <alignment horizontal="center"/>
    </xf>
    <xf numFmtId="49" fontId="6" fillId="0" borderId="37" xfId="3" applyNumberFormat="1" applyFont="1" applyFill="1" applyBorder="1" applyAlignment="1" applyProtection="1">
      <alignment horizontal="center"/>
    </xf>
    <xf numFmtId="49" fontId="6" fillId="0" borderId="94" xfId="3" applyNumberFormat="1" applyFont="1" applyFill="1" applyBorder="1" applyAlignment="1" applyProtection="1">
      <alignment horizontal="center"/>
    </xf>
    <xf numFmtId="49" fontId="6" fillId="0" borderId="44" xfId="3" applyNumberFormat="1" applyFont="1" applyFill="1" applyBorder="1" applyAlignment="1" applyProtection="1">
      <alignment horizontal="center"/>
    </xf>
    <xf numFmtId="0" fontId="4" fillId="0" borderId="99" xfId="3" applyBorder="1" applyAlignment="1">
      <alignment horizontal="center"/>
    </xf>
    <xf numFmtId="0" fontId="4" fillId="0" borderId="52" xfId="3" applyBorder="1" applyAlignment="1">
      <alignment horizontal="center"/>
    </xf>
    <xf numFmtId="0" fontId="4" fillId="0" borderId="36" xfId="3" applyBorder="1" applyAlignment="1">
      <alignment horizontal="center"/>
    </xf>
    <xf numFmtId="196" fontId="7" fillId="0" borderId="129" xfId="4" applyNumberFormat="1" applyFont="1" applyFill="1" applyBorder="1" applyAlignment="1" applyProtection="1">
      <alignment horizontal="center" vertical="center"/>
    </xf>
    <xf numFmtId="0" fontId="7" fillId="0" borderId="52" xfId="4" applyFont="1" applyFill="1" applyBorder="1" applyAlignment="1" applyProtection="1">
      <alignment horizontal="center" vertical="center"/>
    </xf>
    <xf numFmtId="196" fontId="7" fillId="0" borderId="99" xfId="4" applyNumberFormat="1" applyFont="1" applyFill="1" applyBorder="1" applyAlignment="1" applyProtection="1">
      <alignment horizontal="center" vertical="center"/>
    </xf>
    <xf numFmtId="0" fontId="7" fillId="0" borderId="36" xfId="4" applyFont="1" applyFill="1" applyBorder="1" applyAlignment="1" applyProtection="1">
      <alignment horizontal="center" vertical="center"/>
    </xf>
    <xf numFmtId="0" fontId="6" fillId="0" borderId="111" xfId="3" applyFont="1" applyBorder="1" applyAlignment="1">
      <alignment horizontal="center" wrapText="1"/>
    </xf>
    <xf numFmtId="0" fontId="6" fillId="0" borderId="112" xfId="3" applyFont="1" applyBorder="1" applyAlignment="1">
      <alignment horizontal="center"/>
    </xf>
    <xf numFmtId="0" fontId="0" fillId="0" borderId="76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33" fillId="0" borderId="57" xfId="0" applyFont="1" applyBorder="1" applyAlignment="1">
      <alignment horizontal="center" vertical="center"/>
    </xf>
    <xf numFmtId="0" fontId="33" fillId="0" borderId="58" xfId="0" applyFont="1" applyBorder="1" applyAlignment="1">
      <alignment horizontal="center" vertical="center"/>
    </xf>
    <xf numFmtId="0" fontId="10" fillId="0" borderId="0" xfId="9" applyFont="1" applyFill="1" applyBorder="1" applyAlignment="1" applyProtection="1">
      <alignment horizontal="left" vertical="center" wrapText="1"/>
    </xf>
    <xf numFmtId="0" fontId="0" fillId="0" borderId="31" xfId="0" applyBorder="1" applyAlignment="1">
      <alignment horizontal="center"/>
    </xf>
    <xf numFmtId="0" fontId="6" fillId="0" borderId="100" xfId="3" applyFont="1" applyFill="1" applyBorder="1" applyAlignment="1">
      <alignment horizontal="center"/>
    </xf>
    <xf numFmtId="0" fontId="6" fillId="0" borderId="11" xfId="3" applyFont="1" applyFill="1" applyBorder="1" applyAlignment="1">
      <alignment horizontal="center"/>
    </xf>
    <xf numFmtId="0" fontId="6" fillId="0" borderId="43" xfId="3" applyFont="1" applyFill="1" applyBorder="1" applyAlignment="1">
      <alignment horizontal="center"/>
    </xf>
    <xf numFmtId="0" fontId="7" fillId="0" borderId="111" xfId="3" applyFont="1" applyFill="1" applyBorder="1" applyAlignment="1" applyProtection="1">
      <alignment horizontal="center" vertical="center"/>
    </xf>
    <xf numFmtId="0" fontId="7" fillId="0" borderId="112" xfId="3" applyFont="1" applyFill="1" applyBorder="1" applyAlignment="1" applyProtection="1">
      <alignment horizontal="center" vertical="center"/>
    </xf>
    <xf numFmtId="0" fontId="7" fillId="0" borderId="113" xfId="3" applyFont="1" applyFill="1" applyBorder="1" applyAlignment="1" applyProtection="1">
      <alignment horizontal="center" vertical="center"/>
    </xf>
    <xf numFmtId="0" fontId="6" fillId="0" borderId="115" xfId="3" applyFont="1" applyFill="1" applyBorder="1" applyAlignment="1">
      <alignment horizontal="center"/>
    </xf>
    <xf numFmtId="0" fontId="6" fillId="0" borderId="26" xfId="3" applyFont="1" applyFill="1" applyBorder="1" applyAlignment="1">
      <alignment horizontal="center"/>
    </xf>
    <xf numFmtId="0" fontId="6" fillId="0" borderId="28" xfId="3" applyFont="1" applyFill="1" applyBorder="1" applyAlignment="1">
      <alignment horizontal="center"/>
    </xf>
    <xf numFmtId="0" fontId="7" fillId="0" borderId="93" xfId="3" applyFont="1" applyFill="1" applyBorder="1" applyAlignment="1" applyProtection="1">
      <alignment horizontal="center" vertical="center"/>
    </xf>
    <xf numFmtId="0" fontId="7" fillId="0" borderId="94" xfId="3" applyFont="1" applyFill="1" applyBorder="1" applyAlignment="1" applyProtection="1">
      <alignment horizontal="center" vertical="center"/>
    </xf>
    <xf numFmtId="0" fontId="7" fillId="0" borderId="38" xfId="3" applyFont="1" applyFill="1" applyBorder="1" applyAlignment="1" applyProtection="1">
      <alignment horizontal="center" vertical="center"/>
    </xf>
    <xf numFmtId="0" fontId="7" fillId="0" borderId="37" xfId="3" applyFont="1" applyFill="1" applyBorder="1" applyAlignment="1" applyProtection="1">
      <alignment horizontal="center" vertical="center"/>
    </xf>
    <xf numFmtId="0" fontId="7" fillId="0" borderId="44" xfId="3" applyFont="1" applyFill="1" applyBorder="1" applyAlignment="1" applyProtection="1">
      <alignment horizontal="center" vertical="center"/>
    </xf>
    <xf numFmtId="0" fontId="7" fillId="0" borderId="115" xfId="3" applyFont="1" applyFill="1" applyBorder="1" applyAlignment="1" applyProtection="1">
      <alignment horizontal="center" vertical="center"/>
    </xf>
    <xf numFmtId="0" fontId="7" fillId="0" borderId="26" xfId="3" applyFont="1" applyFill="1" applyBorder="1" applyAlignment="1" applyProtection="1">
      <alignment horizontal="center" vertical="center"/>
    </xf>
    <xf numFmtId="0" fontId="7" fillId="0" borderId="4" xfId="3" applyFont="1" applyFill="1" applyBorder="1" applyAlignment="1" applyProtection="1">
      <alignment horizontal="center" vertical="center"/>
    </xf>
    <xf numFmtId="0" fontId="7" fillId="0" borderId="127" xfId="3" applyFont="1" applyFill="1" applyBorder="1" applyAlignment="1" applyProtection="1">
      <alignment horizontal="center" vertical="center"/>
    </xf>
    <xf numFmtId="0" fontId="7" fillId="0" borderId="22" xfId="3" applyFont="1" applyFill="1" applyBorder="1" applyAlignment="1" applyProtection="1">
      <alignment horizontal="center" vertical="center"/>
    </xf>
    <xf numFmtId="0" fontId="7" fillId="0" borderId="10" xfId="3" applyFont="1" applyFill="1" applyBorder="1" applyAlignment="1" applyProtection="1">
      <alignment horizontal="center" vertical="center"/>
    </xf>
    <xf numFmtId="0" fontId="6" fillId="0" borderId="111" xfId="3" applyFont="1" applyFill="1" applyBorder="1" applyAlignment="1">
      <alignment horizontal="center" vertical="center" textRotation="255"/>
    </xf>
    <xf numFmtId="0" fontId="6" fillId="0" borderId="30" xfId="3" applyFont="1" applyFill="1" applyBorder="1" applyAlignment="1">
      <alignment horizontal="center" vertical="center" textRotation="255"/>
    </xf>
    <xf numFmtId="0" fontId="6" fillId="0" borderId="93" xfId="3" applyFont="1" applyFill="1" applyBorder="1" applyAlignment="1">
      <alignment horizontal="center" vertical="center" textRotation="255"/>
    </xf>
    <xf numFmtId="0" fontId="6" fillId="0" borderId="9" xfId="3" applyFont="1" applyFill="1" applyBorder="1" applyAlignment="1">
      <alignment horizontal="center"/>
    </xf>
    <xf numFmtId="0" fontId="6" fillId="0" borderId="113" xfId="3" applyFont="1" applyFill="1" applyBorder="1" applyAlignment="1">
      <alignment horizontal="center"/>
    </xf>
    <xf numFmtId="177" fontId="6" fillId="0" borderId="111" xfId="3" applyNumberFormat="1" applyFont="1" applyFill="1" applyBorder="1" applyAlignment="1" applyProtection="1">
      <alignment horizontal="right"/>
    </xf>
    <xf numFmtId="177" fontId="6" fillId="0" borderId="112" xfId="3" applyNumberFormat="1" applyFont="1" applyFill="1" applyBorder="1" applyAlignment="1" applyProtection="1">
      <alignment horizontal="right"/>
    </xf>
    <xf numFmtId="177" fontId="6" fillId="0" borderId="45" xfId="3" applyNumberFormat="1" applyFont="1" applyFill="1" applyBorder="1" applyAlignment="1" applyProtection="1">
      <alignment horizontal="right"/>
    </xf>
    <xf numFmtId="178" fontId="7" fillId="0" borderId="9" xfId="3" applyNumberFormat="1" applyFont="1" applyFill="1" applyBorder="1" applyAlignment="1" applyProtection="1">
      <alignment horizontal="center"/>
    </xf>
    <xf numFmtId="178" fontId="7" fillId="0" borderId="113" xfId="3" applyNumberFormat="1" applyFont="1" applyFill="1" applyBorder="1" applyAlignment="1" applyProtection="1">
      <alignment horizontal="center"/>
    </xf>
    <xf numFmtId="178" fontId="6" fillId="0" borderId="9" xfId="3" applyNumberFormat="1" applyFont="1" applyFill="1" applyBorder="1" applyAlignment="1" applyProtection="1">
      <alignment horizontal="right"/>
    </xf>
    <xf numFmtId="178" fontId="6" fillId="0" borderId="113" xfId="3" applyNumberFormat="1" applyFont="1" applyFill="1" applyBorder="1" applyAlignment="1" applyProtection="1">
      <alignment horizontal="right"/>
    </xf>
    <xf numFmtId="177" fontId="6" fillId="0" borderId="16" xfId="3" applyNumberFormat="1" applyFont="1" applyFill="1" applyBorder="1" applyAlignment="1" applyProtection="1">
      <alignment horizontal="right"/>
    </xf>
    <xf numFmtId="177" fontId="6" fillId="0" borderId="9" xfId="3" applyNumberFormat="1" applyFont="1" applyFill="1" applyBorder="1" applyAlignment="1" applyProtection="1">
      <alignment horizontal="right"/>
    </xf>
    <xf numFmtId="0" fontId="6" fillId="0" borderId="8" xfId="3" applyFont="1" applyFill="1" applyBorder="1" applyAlignment="1">
      <alignment horizontal="center"/>
    </xf>
    <xf numFmtId="0" fontId="6" fillId="0" borderId="15" xfId="3" applyFont="1" applyFill="1" applyBorder="1" applyAlignment="1">
      <alignment horizontal="center"/>
    </xf>
    <xf numFmtId="177" fontId="6" fillId="0" borderId="30" xfId="3" applyNumberFormat="1" applyFont="1" applyFill="1" applyBorder="1" applyAlignment="1" applyProtection="1">
      <alignment horizontal="right"/>
    </xf>
    <xf numFmtId="177" fontId="6" fillId="0" borderId="51" xfId="3" applyNumberFormat="1" applyFont="1" applyFill="1" applyBorder="1" applyAlignment="1" applyProtection="1">
      <alignment horizontal="right"/>
    </xf>
    <xf numFmtId="177" fontId="6" fillId="0" borderId="33" xfId="3" applyNumberFormat="1" applyFont="1" applyFill="1" applyBorder="1" applyAlignment="1" applyProtection="1">
      <alignment horizontal="right"/>
    </xf>
    <xf numFmtId="178" fontId="7" fillId="0" borderId="8" xfId="3" applyNumberFormat="1" applyFont="1" applyFill="1" applyBorder="1" applyAlignment="1" applyProtection="1">
      <alignment horizontal="center"/>
    </xf>
    <xf numFmtId="178" fontId="7" fillId="0" borderId="15" xfId="3" applyNumberFormat="1" applyFont="1" applyFill="1" applyBorder="1" applyAlignment="1" applyProtection="1">
      <alignment horizontal="center"/>
    </xf>
    <xf numFmtId="178" fontId="6" fillId="0" borderId="8" xfId="3" applyNumberFormat="1" applyFont="1" applyFill="1" applyBorder="1" applyAlignment="1" applyProtection="1">
      <alignment horizontal="right"/>
    </xf>
    <xf numFmtId="178" fontId="6" fillId="0" borderId="15" xfId="3" applyNumberFormat="1" applyFont="1" applyFill="1" applyBorder="1" applyAlignment="1" applyProtection="1">
      <alignment horizontal="right"/>
    </xf>
    <xf numFmtId="177" fontId="6" fillId="0" borderId="19" xfId="3" applyNumberFormat="1" applyFont="1" applyFill="1" applyBorder="1" applyAlignment="1" applyProtection="1">
      <alignment horizontal="right"/>
    </xf>
    <xf numFmtId="177" fontId="6" fillId="0" borderId="8" xfId="3" applyNumberFormat="1" applyFont="1" applyFill="1" applyBorder="1" applyAlignment="1" applyProtection="1">
      <alignment horizontal="right"/>
    </xf>
    <xf numFmtId="0" fontId="6" fillId="0" borderId="127" xfId="3" applyFont="1" applyFill="1" applyBorder="1" applyAlignment="1">
      <alignment horizontal="center"/>
    </xf>
    <xf numFmtId="177" fontId="6" fillId="0" borderId="93" xfId="3" applyNumberFormat="1" applyFont="1" applyFill="1" applyBorder="1" applyAlignment="1" applyProtection="1">
      <alignment horizontal="right"/>
    </xf>
    <xf numFmtId="177" fontId="6" fillId="0" borderId="94" xfId="3" applyNumberFormat="1" applyFont="1" applyFill="1" applyBorder="1" applyAlignment="1" applyProtection="1">
      <alignment horizontal="right"/>
    </xf>
    <xf numFmtId="177" fontId="6" fillId="0" borderId="38" xfId="3" applyNumberFormat="1" applyFont="1" applyFill="1" applyBorder="1" applyAlignment="1" applyProtection="1">
      <alignment horizontal="right"/>
    </xf>
    <xf numFmtId="178" fontId="7" fillId="0" borderId="37" xfId="3" applyNumberFormat="1" applyFont="1" applyFill="1" applyBorder="1" applyAlignment="1" applyProtection="1">
      <alignment horizontal="center"/>
    </xf>
    <xf numFmtId="178" fontId="7" fillId="0" borderId="44" xfId="3" applyNumberFormat="1" applyFont="1" applyFill="1" applyBorder="1" applyAlignment="1" applyProtection="1">
      <alignment horizontal="center"/>
    </xf>
    <xf numFmtId="178" fontId="6" fillId="0" borderId="37" xfId="3" applyNumberFormat="1" applyFont="1" applyFill="1" applyBorder="1" applyAlignment="1" applyProtection="1">
      <alignment horizontal="right"/>
    </xf>
    <xf numFmtId="178" fontId="6" fillId="0" borderId="44" xfId="3" applyNumberFormat="1" applyFont="1" applyFill="1" applyBorder="1" applyAlignment="1" applyProtection="1">
      <alignment horizontal="right"/>
    </xf>
    <xf numFmtId="177" fontId="6" fillId="0" borderId="3" xfId="3" applyNumberFormat="1" applyFont="1" applyFill="1" applyBorder="1" applyAlignment="1" applyProtection="1">
      <alignment horizontal="right"/>
    </xf>
    <xf numFmtId="177" fontId="6" fillId="0" borderId="4" xfId="3" applyNumberFormat="1" applyFont="1" applyFill="1" applyBorder="1" applyAlignment="1" applyProtection="1">
      <alignment horizontal="right"/>
    </xf>
    <xf numFmtId="177" fontId="6" fillId="0" borderId="127" xfId="3" applyNumberFormat="1" applyFont="1" applyFill="1" applyBorder="1" applyAlignment="1" applyProtection="1">
      <alignment horizontal="right"/>
    </xf>
    <xf numFmtId="0" fontId="6" fillId="0" borderId="16" xfId="3" applyFont="1" applyFill="1" applyBorder="1" applyAlignment="1">
      <alignment horizontal="center" vertical="center" textRotation="255"/>
    </xf>
    <xf numFmtId="0" fontId="6" fillId="0" borderId="19" xfId="3" applyFont="1" applyFill="1" applyBorder="1" applyAlignment="1">
      <alignment horizontal="center" vertical="center" textRotation="255"/>
    </xf>
    <xf numFmtId="0" fontId="6" fillId="0" borderId="20" xfId="3" applyFont="1" applyFill="1" applyBorder="1" applyAlignment="1">
      <alignment horizontal="center" vertical="center" textRotation="255"/>
    </xf>
    <xf numFmtId="0" fontId="6" fillId="0" borderId="0" xfId="3" applyFont="1" applyFill="1" applyBorder="1" applyAlignment="1">
      <alignment horizontal="center"/>
    </xf>
    <xf numFmtId="0" fontId="6" fillId="0" borderId="13" xfId="3" applyFont="1" applyFill="1" applyBorder="1" applyAlignment="1">
      <alignment horizontal="center"/>
    </xf>
    <xf numFmtId="0" fontId="6" fillId="0" borderId="49" xfId="3" applyFont="1" applyFill="1" applyBorder="1" applyAlignment="1">
      <alignment horizontal="center"/>
    </xf>
    <xf numFmtId="0" fontId="6" fillId="0" borderId="48" xfId="3" applyFont="1" applyFill="1" applyBorder="1" applyAlignment="1">
      <alignment horizontal="center"/>
    </xf>
    <xf numFmtId="177" fontId="6" fillId="0" borderId="12" xfId="3" applyNumberFormat="1" applyFont="1" applyFill="1" applyBorder="1" applyAlignment="1" applyProtection="1">
      <alignment horizontal="right"/>
    </xf>
    <xf numFmtId="177" fontId="6" fillId="0" borderId="46" xfId="3" applyNumberFormat="1" applyFont="1" applyFill="1" applyBorder="1" applyAlignment="1" applyProtection="1">
      <alignment horizontal="right"/>
    </xf>
    <xf numFmtId="177" fontId="6" fillId="0" borderId="32" xfId="3" applyNumberFormat="1" applyFont="1" applyFill="1" applyBorder="1" applyAlignment="1" applyProtection="1">
      <alignment horizontal="right"/>
    </xf>
    <xf numFmtId="178" fontId="6" fillId="0" borderId="129" xfId="3" applyNumberFormat="1" applyFont="1" applyFill="1" applyBorder="1" applyAlignment="1" applyProtection="1">
      <alignment horizontal="right"/>
    </xf>
    <xf numFmtId="178" fontId="6" fillId="0" borderId="36" xfId="3" applyNumberFormat="1" applyFont="1" applyFill="1" applyBorder="1" applyAlignment="1" applyProtection="1">
      <alignment horizontal="right"/>
    </xf>
    <xf numFmtId="0" fontId="6" fillId="0" borderId="94" xfId="3" applyFont="1" applyFill="1" applyBorder="1" applyAlignment="1">
      <alignment horizontal="center"/>
    </xf>
    <xf numFmtId="0" fontId="6" fillId="0" borderId="44" xfId="3" applyFont="1" applyFill="1" applyBorder="1" applyAlignment="1">
      <alignment horizontal="center"/>
    </xf>
    <xf numFmtId="177" fontId="6" fillId="0" borderId="20" xfId="3" applyNumberFormat="1" applyFont="1" applyFill="1" applyBorder="1" applyAlignment="1" applyProtection="1">
      <alignment horizontal="right"/>
    </xf>
    <xf numFmtId="177" fontId="6" fillId="0" borderId="37" xfId="3" applyNumberFormat="1" applyFont="1" applyFill="1" applyBorder="1" applyAlignment="1" applyProtection="1">
      <alignment horizontal="right"/>
    </xf>
    <xf numFmtId="197" fontId="7" fillId="0" borderId="0" xfId="3" applyNumberFormat="1" applyFont="1" applyFill="1" applyBorder="1" applyAlignment="1" applyProtection="1">
      <alignment horizontal="right" vertical="center"/>
    </xf>
    <xf numFmtId="0" fontId="6" fillId="0" borderId="0" xfId="3" applyFont="1" applyBorder="1" applyAlignment="1">
      <alignment horizontal="center" vertical="center" textRotation="255"/>
    </xf>
    <xf numFmtId="0" fontId="6" fillId="0" borderId="99" xfId="3" applyFont="1" applyFill="1" applyBorder="1" applyAlignment="1">
      <alignment horizontal="center"/>
    </xf>
    <xf numFmtId="0" fontId="6" fillId="0" borderId="52" xfId="3" applyFont="1" applyFill="1" applyBorder="1" applyAlignment="1">
      <alignment horizontal="center"/>
    </xf>
    <xf numFmtId="0" fontId="6" fillId="0" borderId="36" xfId="3" applyFont="1" applyFill="1" applyBorder="1" applyAlignment="1">
      <alignment horizontal="center"/>
    </xf>
    <xf numFmtId="177" fontId="6" fillId="0" borderId="99" xfId="3" applyNumberFormat="1" applyFont="1" applyFill="1" applyBorder="1" applyAlignment="1" applyProtection="1">
      <alignment horizontal="right"/>
    </xf>
    <xf numFmtId="177" fontId="6" fillId="0" borderId="52" xfId="3" applyNumberFormat="1" applyFont="1" applyFill="1" applyBorder="1" applyAlignment="1" applyProtection="1">
      <alignment horizontal="right"/>
    </xf>
    <xf numFmtId="177" fontId="6" fillId="0" borderId="131" xfId="3" applyNumberFormat="1" applyFont="1" applyFill="1" applyBorder="1" applyAlignment="1" applyProtection="1">
      <alignment horizontal="right"/>
    </xf>
    <xf numFmtId="178" fontId="7" fillId="0" borderId="129" xfId="3" applyNumberFormat="1" applyFont="1" applyFill="1" applyBorder="1" applyAlignment="1" applyProtection="1">
      <alignment horizontal="center"/>
    </xf>
    <xf numFmtId="178" fontId="7" fillId="0" borderId="36" xfId="3" applyNumberFormat="1" applyFont="1" applyFill="1" applyBorder="1" applyAlignment="1" applyProtection="1">
      <alignment horizontal="center"/>
    </xf>
    <xf numFmtId="177" fontId="6" fillId="0" borderId="34" xfId="3" applyNumberFormat="1" applyFont="1" applyFill="1" applyBorder="1" applyAlignment="1" applyProtection="1">
      <alignment horizontal="right"/>
    </xf>
    <xf numFmtId="177" fontId="6" fillId="0" borderId="129" xfId="3" applyNumberFormat="1" applyFont="1" applyFill="1" applyBorder="1" applyAlignment="1" applyProtection="1">
      <alignment horizontal="right"/>
    </xf>
  </cellXfs>
  <cellStyles count="10">
    <cellStyle name="桁区切り" xfId="1" builtinId="6"/>
    <cellStyle name="桁区切り 2" xfId="2"/>
    <cellStyle name="標準" xfId="0" builtinId="0"/>
    <cellStyle name="標準 2" xfId="3"/>
    <cellStyle name="標準_18納税義務者数の年度別比較（試）" xfId="4"/>
    <cellStyle name="標準_20調定額の年度別比較（計算）" xfId="5"/>
    <cellStyle name="標準_22所得者別市民税負担額の年度別比較（試）" xfId="6"/>
    <cellStyle name="標準_24所得者別所得金額等の年度別比較(試）" xfId="7"/>
    <cellStyle name="標準_28課税標準段階別所得割額等の調" xfId="8"/>
    <cellStyle name="標準_29図６課税標準段階別所得割額等の構成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FF00FF"/>
      <rgbColor rgb="0000FF00"/>
      <rgbColor rgb="0000FFFF"/>
      <rgbColor rgb="00FFFF00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105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令和３年度納税義務者数及び調定額の構成</a:t>
            </a:r>
          </a:p>
          <a:p>
            <a:pPr algn="l">
              <a:defRPr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6.8284912661779343E-2"/>
          <c:y val="1.9920290503459795E-2"/>
        </c:manualLayout>
      </c:layout>
      <c:overlay val="0"/>
      <c:spPr>
        <a:solidFill>
          <a:srgbClr val="FFFFFF"/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1578148710167"/>
          <c:y val="0.27091633466135456"/>
          <c:w val="0.81790591805766311"/>
          <c:h val="0.541832669322708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P10データ!$C$20</c:f>
              <c:strCache>
                <c:ptCount val="1"/>
                <c:pt idx="0">
                  <c:v>普通徴収</c:v>
                </c:pt>
              </c:strCache>
            </c:strRef>
          </c:tx>
          <c:spPr>
            <a:pattFill prst="ltVert">
              <a:fgClr>
                <a:srgbClr val="000000"/>
              </a:fgClr>
              <a:bgClr>
                <a:srgbClr val="FFFF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6176661528841527E-3"/>
                  <c:y val="7.9681274900398453E-4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ja-JP" altLang="en-US" sz="8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2,326,620千円</a:t>
                    </a:r>
                  </a:p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ja-JP" altLang="en-US" sz="8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（20.4%）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E452-40BA-A6CE-3C0541A187AD}"/>
                </c:ext>
              </c:extLst>
            </c:dLbl>
            <c:dLbl>
              <c:idx val="1"/>
              <c:layout>
                <c:manualLayout>
                  <c:x val="-1.8225419664268588E-2"/>
                  <c:y val="0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ja-JP" altLang="en-US" sz="8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31,069人</a:t>
                    </a:r>
                  </a:p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ja-JP" altLang="en-US" sz="8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（25.7%）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E452-40BA-A6CE-3C0541A187AD}"/>
                </c:ext>
              </c:extLst>
            </c:dLbl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P10データ!$B$21:$B$22</c:f>
              <c:strCache>
                <c:ptCount val="2"/>
                <c:pt idx="0">
                  <c:v>調 　定   額</c:v>
                </c:pt>
                <c:pt idx="1">
                  <c:v>納税義務者数</c:v>
                </c:pt>
              </c:strCache>
            </c:strRef>
          </c:cat>
          <c:val>
            <c:numRef>
              <c:f>P10データ!$C$21:$C$22</c:f>
              <c:numCache>
                <c:formatCode>#,##0_);[Red]\(#,##0\)</c:formatCode>
                <c:ptCount val="2"/>
                <c:pt idx="0">
                  <c:v>2326620</c:v>
                </c:pt>
                <c:pt idx="1">
                  <c:v>31069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52-40BA-A6CE-3C0541A187AD}"/>
            </c:ext>
          </c:extLst>
        </c:ser>
        <c:ser>
          <c:idx val="1"/>
          <c:order val="1"/>
          <c:tx>
            <c:strRef>
              <c:f>P10データ!$D$20</c:f>
              <c:strCache>
                <c:ptCount val="1"/>
                <c:pt idx="0">
                  <c:v>給与+公的年金特徴</c:v>
                </c:pt>
              </c:strCache>
            </c:strRef>
          </c:tx>
          <c:spPr>
            <a:pattFill prst="ltDnDiag">
              <a:fgClr>
                <a:srgbClr val="000000"/>
              </a:fgClr>
              <a:bgClr>
                <a:srgbClr val="FFFF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2315640401064904E-2"/>
                  <c:y val="-1.3606602423793617E-3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ja-JP" altLang="en-US" sz="8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9,057,365千円</a:t>
                    </a:r>
                  </a:p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ja-JP" altLang="en-US" sz="8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（79.6%）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E452-40BA-A6CE-3C0541A187AD}"/>
                </c:ext>
              </c:extLst>
            </c:dLbl>
            <c:dLbl>
              <c:idx val="1"/>
              <c:layout>
                <c:manualLayout>
                  <c:x val="-7.6738609112709834E-3"/>
                  <c:y val="0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ja-JP" altLang="en-US" sz="8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89,983人</a:t>
                    </a:r>
                  </a:p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ja-JP" altLang="en-US" sz="8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（74.3%）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E452-40BA-A6CE-3C0541A187AD}"/>
                </c:ext>
              </c:extLst>
            </c:dLbl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P10データ!$B$21:$B$22</c:f>
              <c:strCache>
                <c:ptCount val="2"/>
                <c:pt idx="0">
                  <c:v>調 　定   額</c:v>
                </c:pt>
                <c:pt idx="1">
                  <c:v>納税義務者数</c:v>
                </c:pt>
              </c:strCache>
            </c:strRef>
          </c:cat>
          <c:val>
            <c:numRef>
              <c:f>P10データ!$D$21:$D$22</c:f>
              <c:numCache>
                <c:formatCode>#,##0_);[Red]\(#,##0\)</c:formatCode>
                <c:ptCount val="2"/>
                <c:pt idx="0">
                  <c:v>9057364</c:v>
                </c:pt>
                <c:pt idx="1">
                  <c:v>89983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452-40BA-A6CE-3C0541A187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473157951"/>
        <c:axId val="1"/>
      </c:barChart>
      <c:catAx>
        <c:axId val="47315795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73157951"/>
        <c:crosses val="autoZero"/>
        <c:crossBetween val="between"/>
        <c:majorUnit val="0.5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532841219006976"/>
          <c:y val="0.12364023288193278"/>
          <c:w val="0.81585356150266886"/>
          <c:h val="0.10182136825570935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1200"/>
              <a:t>令和４年度　課税標準段階別所得割額等の構成</a:t>
            </a:r>
          </a:p>
        </c:rich>
      </c:tx>
      <c:layout>
        <c:manualLayout>
          <c:xMode val="edge"/>
          <c:yMode val="edge"/>
          <c:x val="0.2103448275862069"/>
          <c:y val="5.3068176325837572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06896551724139"/>
          <c:y val="7.2653884964682142E-2"/>
          <c:w val="0.76034482758620692"/>
          <c:h val="0.9112008072653885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P12データ!$B$3</c:f>
              <c:strCache>
                <c:ptCount val="1"/>
                <c:pt idx="0">
                  <c:v>納税義務者数（人）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en-US" altLang="ja-JP" sz="1000"/>
                      <a:t>4,073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28C4-4280-86D8-1038D804692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en-US" altLang="ja-JP" sz="1000"/>
                      <a:t>33,416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28C4-4280-86D8-1038D804692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en-US" altLang="ja-JP" sz="1000"/>
                      <a:t>29,796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28C4-4280-86D8-1038D8046924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en-US" altLang="ja-JP" sz="1000"/>
                      <a:t>16,171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28C4-4280-86D8-1038D8046924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en-US" altLang="ja-JP" sz="1000"/>
                      <a:t>7,512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28C4-4280-86D8-1038D8046924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en-US" altLang="ja-JP" sz="1000"/>
                      <a:t>5,027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28C4-4280-86D8-1038D8046924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en-US" altLang="ja-JP" sz="1000"/>
                      <a:t>1,826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28C4-4280-86D8-1038D8046924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en-US" altLang="ja-JP" sz="1000"/>
                      <a:t>1,472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28C4-4280-86D8-1038D8046924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en-US" altLang="ja-JP" sz="1000"/>
                      <a:t>1,271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8-28C4-4280-86D8-1038D804692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P12データ!$A$4:$A$12</c:f>
              <c:strCache>
                <c:ptCount val="9"/>
                <c:pt idx="0">
                  <c:v>  10万円以下の金額</c:v>
                </c:pt>
                <c:pt idx="1">
                  <c:v>  10万円を超え
　　　　100万円以下 </c:v>
                </c:pt>
                <c:pt idx="2">
                  <c:v> 100万円を超え
　　　　200万円以下 </c:v>
                </c:pt>
                <c:pt idx="3">
                  <c:v> 200万円を超え
　　　　300万円以下 </c:v>
                </c:pt>
                <c:pt idx="4">
                  <c:v> 300万円を超え
　　　　400万円以下 </c:v>
                </c:pt>
                <c:pt idx="5">
                  <c:v> 400万円を超え
　　　　550万円以下 </c:v>
                </c:pt>
                <c:pt idx="6">
                  <c:v> 550万円を超え
　　　　700万円以下 </c:v>
                </c:pt>
                <c:pt idx="7">
                  <c:v> 700万円を超え
　　　1,000万円以下 </c:v>
                </c:pt>
                <c:pt idx="8">
                  <c:v> 1,000万円を
　　　　超える金額 </c:v>
                </c:pt>
              </c:strCache>
            </c:strRef>
          </c:cat>
          <c:val>
            <c:numRef>
              <c:f>P12データ!$B$4:$B$12</c:f>
              <c:numCache>
                <c:formatCode>#,##0;"△ "#,##0</c:formatCode>
                <c:ptCount val="9"/>
                <c:pt idx="0">
                  <c:v>40730</c:v>
                </c:pt>
                <c:pt idx="1">
                  <c:v>334160</c:v>
                </c:pt>
                <c:pt idx="2">
                  <c:v>297960</c:v>
                </c:pt>
                <c:pt idx="3">
                  <c:v>161710</c:v>
                </c:pt>
                <c:pt idx="4">
                  <c:v>75120</c:v>
                </c:pt>
                <c:pt idx="5">
                  <c:v>50270</c:v>
                </c:pt>
                <c:pt idx="6">
                  <c:v>18260</c:v>
                </c:pt>
                <c:pt idx="7">
                  <c:v>14720</c:v>
                </c:pt>
                <c:pt idx="8">
                  <c:v>12710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8C4-4280-86D8-1038D8046924}"/>
            </c:ext>
          </c:extLst>
        </c:ser>
        <c:ser>
          <c:idx val="1"/>
          <c:order val="1"/>
          <c:tx>
            <c:strRef>
              <c:f>P12データ!$C$3</c:f>
              <c:strCache>
                <c:ptCount val="1"/>
                <c:pt idx="0">
                  <c:v>所得割額（千円）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28C4-4280-86D8-1038D8046924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28C4-4280-86D8-1038D8046924}"/>
                </c:ext>
              </c:extLst>
            </c:dLbl>
            <c:dLbl>
              <c:idx val="2"/>
              <c:layout>
                <c:manualLayout>
                  <c:x val="-1.6858042802343716E-16"/>
                  <c:y val="8.9609694310604094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8C4-4280-86D8-1038D8046924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28C4-4280-86D8-1038D804692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P12データ!$A$4:$A$12</c:f>
              <c:strCache>
                <c:ptCount val="9"/>
                <c:pt idx="0">
                  <c:v>  10万円以下の金額</c:v>
                </c:pt>
                <c:pt idx="1">
                  <c:v>  10万円を超え
　　　　100万円以下 </c:v>
                </c:pt>
                <c:pt idx="2">
                  <c:v> 100万円を超え
　　　　200万円以下 </c:v>
                </c:pt>
                <c:pt idx="3">
                  <c:v> 200万円を超え
　　　　300万円以下 </c:v>
                </c:pt>
                <c:pt idx="4">
                  <c:v> 300万円を超え
　　　　400万円以下 </c:v>
                </c:pt>
                <c:pt idx="5">
                  <c:v> 400万円を超え
　　　　550万円以下 </c:v>
                </c:pt>
                <c:pt idx="6">
                  <c:v> 550万円を超え
　　　　700万円以下 </c:v>
                </c:pt>
                <c:pt idx="7">
                  <c:v> 700万円を超え
　　　1,000万円以下 </c:v>
                </c:pt>
                <c:pt idx="8">
                  <c:v> 1,000万円を
　　　　超える金額 </c:v>
                </c:pt>
              </c:strCache>
            </c:strRef>
          </c:cat>
          <c:val>
            <c:numRef>
              <c:f>P12データ!$C$4:$C$12</c:f>
              <c:numCache>
                <c:formatCode>#,##0;"△ "#,##0</c:formatCode>
                <c:ptCount val="9"/>
                <c:pt idx="0">
                  <c:v>53687</c:v>
                </c:pt>
                <c:pt idx="1">
                  <c:v>1029395</c:v>
                </c:pt>
                <c:pt idx="2">
                  <c:v>2421927</c:v>
                </c:pt>
                <c:pt idx="3">
                  <c:v>2187379</c:v>
                </c:pt>
                <c:pt idx="4">
                  <c:v>1624070</c:v>
                </c:pt>
                <c:pt idx="5">
                  <c:v>1309221</c:v>
                </c:pt>
                <c:pt idx="6">
                  <c:v>642638</c:v>
                </c:pt>
                <c:pt idx="7">
                  <c:v>688413</c:v>
                </c:pt>
                <c:pt idx="8">
                  <c:v>1381756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8C4-4280-86D8-1038D80469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473156703"/>
        <c:axId val="1"/>
      </c:barChart>
      <c:catAx>
        <c:axId val="473156703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1"/>
        <c:axPos val="t"/>
        <c:numFmt formatCode="#,##0;&quot;△ &quot;#,##0" sourceLinked="1"/>
        <c:majorTickMark val="out"/>
        <c:minorTickMark val="none"/>
        <c:tickLblPos val="nextTo"/>
        <c:crossAx val="473156703"/>
        <c:crosses val="autoZero"/>
        <c:crossBetween val="between"/>
        <c:minorUnit val="22184.526000000002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</c:legendEntry>
      <c:layout>
        <c:manualLayout>
          <c:xMode val="edge"/>
          <c:yMode val="edge"/>
          <c:x val="0.17931595549598089"/>
          <c:y val="3.3831888854205634E-2"/>
          <c:w val="0.56725912844401649"/>
          <c:h val="2.885661108152833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portrait" horizontalDpi="300" verticalDpi="3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 b="0"/>
              <a:t>法人市民税調定額の推移</a:t>
            </a:r>
          </a:p>
        </c:rich>
      </c:tx>
      <c:layout>
        <c:manualLayout>
          <c:xMode val="edge"/>
          <c:yMode val="edge"/>
          <c:x val="0.40302282777213466"/>
          <c:y val="3.5255905511811024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419057239989113"/>
          <c:y val="0.17314435695538075"/>
          <c:w val="0.84709943770209828"/>
          <c:h val="0.692142750812864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グラフ元データ!$X$8</c:f>
              <c:strCache>
                <c:ptCount val="1"/>
                <c:pt idx="0">
                  <c:v>均等割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dLbls>
            <c:numFmt formatCode="#,##0_);[Red]\(#,##0\)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latin typeface="ＭＳ ゴシック" panose="020B0609070205080204" pitchFamily="49" charset="-128"/>
                    <a:ea typeface="ＭＳ ゴシック" panose="020B0609070205080204" pitchFamily="49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グラフ元データ!$Y$7:$AA$7</c:f>
              <c:strCache>
                <c:ptCount val="3"/>
                <c:pt idx="0">
                  <c:v>令和元年度</c:v>
                </c:pt>
                <c:pt idx="1">
                  <c:v>令和２年度</c:v>
                </c:pt>
                <c:pt idx="2">
                  <c:v>３年度</c:v>
                </c:pt>
              </c:strCache>
            </c:strRef>
          </c:cat>
          <c:val>
            <c:numRef>
              <c:f>グラフ元データ!$Y$8:$AA$8</c:f>
              <c:numCache>
                <c:formatCode>#,##0_);[Red]\(#,##0\)</c:formatCode>
                <c:ptCount val="3"/>
                <c:pt idx="0">
                  <c:v>559956</c:v>
                </c:pt>
                <c:pt idx="1">
                  <c:v>564925</c:v>
                </c:pt>
                <c:pt idx="2">
                  <c:v>550104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4C-4BAE-97D1-9D2225678C7B}"/>
            </c:ext>
          </c:extLst>
        </c:ser>
        <c:ser>
          <c:idx val="1"/>
          <c:order val="1"/>
          <c:tx>
            <c:strRef>
              <c:f>グラフ元データ!$X$9</c:f>
              <c:strCache>
                <c:ptCount val="1"/>
                <c:pt idx="0">
                  <c:v>法人税割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dLbls>
            <c:numFmt formatCode="#,##0_);[Red]\(#,##0\)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latin typeface="ＭＳ ゴシック" panose="020B0609070205080204" pitchFamily="49" charset="-128"/>
                    <a:ea typeface="ＭＳ ゴシック" panose="020B0609070205080204" pitchFamily="49" charset="-128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グラフ元データ!$Y$7:$AA$7</c:f>
              <c:strCache>
                <c:ptCount val="3"/>
                <c:pt idx="0">
                  <c:v>令和元年度</c:v>
                </c:pt>
                <c:pt idx="1">
                  <c:v>令和２年度</c:v>
                </c:pt>
                <c:pt idx="2">
                  <c:v>３年度</c:v>
                </c:pt>
              </c:strCache>
            </c:strRef>
          </c:cat>
          <c:val>
            <c:numRef>
              <c:f>グラフ元データ!$Y$9:$AA$9</c:f>
              <c:numCache>
                <c:formatCode>#,##0_);[Red]\(#,##0\)</c:formatCode>
                <c:ptCount val="3"/>
                <c:pt idx="0">
                  <c:v>1232830</c:v>
                </c:pt>
                <c:pt idx="1">
                  <c:v>960587</c:v>
                </c:pt>
                <c:pt idx="2">
                  <c:v>840151.4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4C-4BAE-97D1-9D2225678C7B}"/>
            </c:ext>
          </c:extLst>
        </c:ser>
        <c:ser>
          <c:idx val="2"/>
          <c:order val="2"/>
          <c:tx>
            <c:strRef>
              <c:f>グラフ元データ!$X$10</c:f>
              <c:strCache>
                <c:ptCount val="1"/>
                <c:pt idx="0">
                  <c:v>合計</c:v>
                </c:pt>
              </c:strCache>
            </c:strRef>
          </c:tx>
          <c:spPr>
            <a:noFill/>
            <a:ln>
              <a:noFill/>
            </a:ln>
          </c:spPr>
          <c:invertIfNegative val="0"/>
          <c:dLbls>
            <c:numFmt formatCode="#,##0_);[Red]\(#,##0\)" sourceLinked="0"/>
            <c:spPr>
              <a:noFill/>
              <a:ln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latin typeface="ＭＳ ゴシック" panose="020B0609070205080204" pitchFamily="49" charset="-128"/>
                    <a:ea typeface="ＭＳ ゴシック" panose="020B0609070205080204" pitchFamily="49" charset="-128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グラフ元データ!$Y$7:$AA$7</c:f>
              <c:strCache>
                <c:ptCount val="3"/>
                <c:pt idx="0">
                  <c:v>令和元年度</c:v>
                </c:pt>
                <c:pt idx="1">
                  <c:v>令和２年度</c:v>
                </c:pt>
                <c:pt idx="2">
                  <c:v>３年度</c:v>
                </c:pt>
              </c:strCache>
            </c:strRef>
          </c:cat>
          <c:val>
            <c:numRef>
              <c:f>グラフ元データ!$Y$10:$AA$10</c:f>
              <c:numCache>
                <c:formatCode>#,##0_);[Red]\(#,##0\)</c:formatCode>
                <c:ptCount val="3"/>
                <c:pt idx="0">
                  <c:v>1792786</c:v>
                </c:pt>
                <c:pt idx="1">
                  <c:v>1525512</c:v>
                </c:pt>
                <c:pt idx="2">
                  <c:v>1390255.4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4C-4BAE-97D1-9D2225678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serLines>
          <c:spPr>
            <a:ln w="3175" cmpd="sng">
              <a:solidFill>
                <a:sysClr val="windowText" lastClr="000000"/>
              </a:solidFill>
              <a:prstDash val="sysDot"/>
            </a:ln>
          </c:spPr>
        </c:serLines>
        <c:axId val="473157119"/>
        <c:axId val="1"/>
      </c:barChart>
      <c:catAx>
        <c:axId val="47315711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千円</a:t>
                </a:r>
              </a:p>
            </c:rich>
          </c:tx>
          <c:layout>
            <c:manualLayout>
              <c:xMode val="edge"/>
              <c:yMode val="edge"/>
              <c:x val="9.0792009388739117E-2"/>
              <c:y val="5.0046587926509185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500000"/>
        </c:scaling>
        <c:delete val="0"/>
        <c:axPos val="l"/>
        <c:numFmt formatCode="#,##0_);[Red]\(#,##0\)" sourceLinked="0"/>
        <c:majorTickMark val="none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473157119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45465143590165"/>
          <c:y val="0.10032690762010343"/>
          <c:w val="0.30061528284337163"/>
          <c:h val="0.11650866691366851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17</xdr:row>
      <xdr:rowOff>85725</xdr:rowOff>
    </xdr:from>
    <xdr:to>
      <xdr:col>11</xdr:col>
      <xdr:colOff>457200</xdr:colOff>
      <xdr:row>32</xdr:row>
      <xdr:rowOff>66675</xdr:rowOff>
    </xdr:to>
    <xdr:graphicFrame macro="">
      <xdr:nvGraphicFramePr>
        <xdr:cNvPr id="1464372" name="Chart 5">
          <a:extLst>
            <a:ext uri="{FF2B5EF4-FFF2-40B4-BE49-F238E27FC236}">
              <a16:creationId xmlns:a16="http://schemas.microsoft.com/office/drawing/2014/main" id="{A187FA20-C648-45DB-A93D-FA2F37D9C3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26</xdr:row>
      <xdr:rowOff>85725</xdr:rowOff>
    </xdr:from>
    <xdr:to>
      <xdr:col>3</xdr:col>
      <xdr:colOff>0</xdr:colOff>
      <xdr:row>29</xdr:row>
      <xdr:rowOff>47625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0DCEB16A-1701-43DE-BDE6-71D1305520E5}"/>
            </a:ext>
          </a:extLst>
        </xdr:cNvPr>
        <xdr:cNvSpPr txBox="1">
          <a:spLocks noChangeArrowheads="1"/>
        </xdr:cNvSpPr>
      </xdr:nvSpPr>
      <xdr:spPr bwMode="auto">
        <a:xfrm>
          <a:off x="1390650" y="8753475"/>
          <a:ext cx="0" cy="504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55,404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　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(52.3%)</a:t>
          </a:r>
        </a:p>
      </xdr:txBody>
    </xdr:sp>
    <xdr:clientData/>
  </xdr:twoCellAnchor>
  <xdr:twoCellAnchor>
    <xdr:from>
      <xdr:col>3</xdr:col>
      <xdr:colOff>0</xdr:colOff>
      <xdr:row>32</xdr:row>
      <xdr:rowOff>0</xdr:rowOff>
    </xdr:from>
    <xdr:to>
      <xdr:col>3</xdr:col>
      <xdr:colOff>0</xdr:colOff>
      <xdr:row>33</xdr:row>
      <xdr:rowOff>0</xdr:rowOff>
    </xdr:to>
    <xdr:sp macro="" textlink="">
      <xdr:nvSpPr>
        <xdr:cNvPr id="1464374" name="Text Box 8">
          <a:extLst>
            <a:ext uri="{FF2B5EF4-FFF2-40B4-BE49-F238E27FC236}">
              <a16:creationId xmlns:a16="http://schemas.microsoft.com/office/drawing/2014/main" id="{322BC8AD-E101-4765-9E19-7D806084E51D}"/>
            </a:ext>
          </a:extLst>
        </xdr:cNvPr>
        <xdr:cNvSpPr txBox="1">
          <a:spLocks noChangeArrowheads="1"/>
        </xdr:cNvSpPr>
      </xdr:nvSpPr>
      <xdr:spPr bwMode="auto">
        <a:xfrm>
          <a:off x="1228725" y="7753350"/>
          <a:ext cx="0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6,838,143千円</a:t>
          </a:r>
        </a:p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　　(66.2%)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0</xdr:rowOff>
    </xdr:from>
    <xdr:to>
      <xdr:col>9</xdr:col>
      <xdr:colOff>85725</xdr:colOff>
      <xdr:row>26</xdr:row>
      <xdr:rowOff>38100</xdr:rowOff>
    </xdr:to>
    <xdr:graphicFrame macro="">
      <xdr:nvGraphicFramePr>
        <xdr:cNvPr id="131577" name="Chart 1">
          <a:extLst>
            <a:ext uri="{FF2B5EF4-FFF2-40B4-BE49-F238E27FC236}">
              <a16:creationId xmlns:a16="http://schemas.microsoft.com/office/drawing/2014/main" id="{00A94454-4363-4F6A-8CBD-91ACAF1F54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0.07611</cdr:x>
      <cdr:y>0.04905</cdr:y>
    </cdr:from>
    <cdr:to>
      <cdr:x>0.21222</cdr:x>
      <cdr:y>0.07109</cdr:y>
    </cdr:to>
    <cdr:sp macro="" textlink="">
      <cdr:nvSpPr>
        <cdr:cNvPr id="132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1830" y="481405"/>
          <a:ext cx="755972" cy="2180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課税標準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37</xdr:row>
      <xdr:rowOff>47625</xdr:rowOff>
    </xdr:from>
    <xdr:to>
      <xdr:col>9</xdr:col>
      <xdr:colOff>609600</xdr:colOff>
      <xdr:row>55</xdr:row>
      <xdr:rowOff>76200</xdr:rowOff>
    </xdr:to>
    <xdr:graphicFrame macro="">
      <xdr:nvGraphicFramePr>
        <xdr:cNvPr id="765175" name="グラフ 7">
          <a:extLst>
            <a:ext uri="{FF2B5EF4-FFF2-40B4-BE49-F238E27FC236}">
              <a16:creationId xmlns:a16="http://schemas.microsoft.com/office/drawing/2014/main" id="{BC928A49-35C3-4FAB-9ABE-A18FA7D436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41"/>
  <sheetViews>
    <sheetView tabSelected="1" zoomScaleNormal="100" zoomScaleSheetLayoutView="90" workbookViewId="0">
      <pane xSplit="1" ySplit="9" topLeftCell="B10" activePane="bottomRight" state="frozen"/>
      <selection pane="topRight"/>
      <selection pane="bottomLeft"/>
      <selection pane="bottomRight"/>
    </sheetView>
  </sheetViews>
  <sheetFormatPr defaultRowHeight="14.25" x14ac:dyDescent="0.15"/>
  <cols>
    <col min="1" max="1" width="2.375" customWidth="1"/>
    <col min="2" max="2" width="1.5" customWidth="1"/>
    <col min="3" max="3" width="14.375" customWidth="1"/>
    <col min="4" max="4" width="8.375" customWidth="1"/>
    <col min="5" max="5" width="7.25" customWidth="1"/>
    <col min="6" max="6" width="6.75" customWidth="1"/>
    <col min="7" max="7" width="8.375" customWidth="1"/>
    <col min="8" max="8" width="6.875" customWidth="1"/>
    <col min="9" max="9" width="6.75" customWidth="1"/>
    <col min="10" max="10" width="8.375" customWidth="1"/>
    <col min="11" max="11" width="6.875" customWidth="1"/>
    <col min="12" max="12" width="8.125" customWidth="1"/>
    <col min="13" max="13" width="9" style="358" customWidth="1"/>
  </cols>
  <sheetData>
    <row r="1" spans="1:14" ht="24.75" customHeight="1" x14ac:dyDescent="0.2">
      <c r="A1" s="9" t="s">
        <v>33</v>
      </c>
    </row>
    <row r="2" spans="1:14" ht="21" customHeight="1" x14ac:dyDescent="0.15">
      <c r="A2" s="140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</row>
    <row r="3" spans="1:14" s="1" customFormat="1" ht="17.25" x14ac:dyDescent="0.2">
      <c r="A3" s="141" t="s">
        <v>30</v>
      </c>
      <c r="B3" s="142"/>
      <c r="C3" s="142"/>
      <c r="D3" s="143"/>
      <c r="E3" s="143"/>
      <c r="F3" s="143"/>
      <c r="G3" s="143"/>
      <c r="H3" s="143"/>
      <c r="I3" s="143"/>
      <c r="J3" s="143"/>
      <c r="K3" s="143"/>
      <c r="L3" s="143"/>
      <c r="M3" s="359"/>
    </row>
    <row r="4" spans="1:14" s="1" customFormat="1" ht="9" customHeight="1" x14ac:dyDescent="0.2">
      <c r="A4" s="141"/>
      <c r="B4" s="142"/>
      <c r="C4" s="142"/>
      <c r="D4" s="143"/>
      <c r="E4" s="143"/>
      <c r="F4" s="143"/>
      <c r="G4" s="143"/>
      <c r="H4" s="143"/>
      <c r="I4" s="143"/>
      <c r="J4" s="143"/>
      <c r="K4" s="143"/>
      <c r="L4" s="143"/>
      <c r="M4" s="359"/>
    </row>
    <row r="5" spans="1:14" s="1" customFormat="1" ht="15" customHeight="1" x14ac:dyDescent="0.15">
      <c r="A5" s="8" t="s">
        <v>217</v>
      </c>
      <c r="B5" s="142"/>
      <c r="C5" s="142"/>
      <c r="D5" s="143"/>
      <c r="E5" s="143"/>
      <c r="F5" s="143"/>
      <c r="G5" s="143"/>
      <c r="H5" s="143"/>
      <c r="I5" s="143"/>
      <c r="J5" s="143"/>
      <c r="K5" s="143"/>
      <c r="L5" s="144" t="s">
        <v>80</v>
      </c>
      <c r="M5" s="359"/>
    </row>
    <row r="6" spans="1:14" s="10" customFormat="1" ht="3.75" customHeight="1" x14ac:dyDescent="0.15">
      <c r="A6" s="142"/>
      <c r="B6" s="142"/>
      <c r="C6" s="142"/>
      <c r="D6" s="145"/>
      <c r="E6" s="146"/>
      <c r="F6" s="146"/>
      <c r="G6" s="146"/>
      <c r="H6" s="146"/>
      <c r="I6" s="145"/>
      <c r="J6" s="142"/>
      <c r="K6" s="145"/>
      <c r="L6" s="147"/>
      <c r="M6" s="360"/>
    </row>
    <row r="7" spans="1:14" s="1" customFormat="1" ht="14.25" customHeight="1" x14ac:dyDescent="0.15">
      <c r="A7" s="381" t="s">
        <v>81</v>
      </c>
      <c r="B7" s="382"/>
      <c r="C7" s="383"/>
      <c r="D7" s="390" t="s">
        <v>230</v>
      </c>
      <c r="E7" s="391"/>
      <c r="F7" s="392"/>
      <c r="G7" s="364" t="s">
        <v>231</v>
      </c>
      <c r="H7" s="365"/>
      <c r="I7" s="366"/>
      <c r="J7" s="364" t="s">
        <v>233</v>
      </c>
      <c r="K7" s="365"/>
      <c r="L7" s="366"/>
      <c r="M7" s="359"/>
    </row>
    <row r="8" spans="1:14" s="10" customFormat="1" ht="16.5" customHeight="1" x14ac:dyDescent="0.15">
      <c r="A8" s="384"/>
      <c r="B8" s="385"/>
      <c r="C8" s="386"/>
      <c r="D8" s="11" t="s">
        <v>34</v>
      </c>
      <c r="E8" s="367" t="s">
        <v>75</v>
      </c>
      <c r="F8" s="369" t="s">
        <v>35</v>
      </c>
      <c r="G8" s="11" t="s">
        <v>34</v>
      </c>
      <c r="H8" s="367" t="s">
        <v>75</v>
      </c>
      <c r="I8" s="369" t="s">
        <v>35</v>
      </c>
      <c r="J8" s="12" t="s">
        <v>34</v>
      </c>
      <c r="K8" s="367" t="s">
        <v>75</v>
      </c>
      <c r="L8" s="371" t="s">
        <v>35</v>
      </c>
      <c r="M8" s="360"/>
    </row>
    <row r="9" spans="1:14" s="10" customFormat="1" ht="16.5" customHeight="1" x14ac:dyDescent="0.15">
      <c r="A9" s="387"/>
      <c r="B9" s="388"/>
      <c r="C9" s="389"/>
      <c r="D9" s="13" t="s">
        <v>20</v>
      </c>
      <c r="E9" s="368"/>
      <c r="F9" s="370"/>
      <c r="G9" s="13" t="s">
        <v>20</v>
      </c>
      <c r="H9" s="368"/>
      <c r="I9" s="370"/>
      <c r="J9" s="14" t="s">
        <v>20</v>
      </c>
      <c r="K9" s="368"/>
      <c r="L9" s="372"/>
      <c r="M9" s="360"/>
    </row>
    <row r="10" spans="1:14" s="10" customFormat="1" ht="16.5" customHeight="1" x14ac:dyDescent="0.15">
      <c r="A10" s="373" t="s">
        <v>1</v>
      </c>
      <c r="B10" s="15" t="s">
        <v>0</v>
      </c>
      <c r="C10" s="16" t="s">
        <v>22</v>
      </c>
      <c r="D10" s="114">
        <v>5092</v>
      </c>
      <c r="E10" s="122">
        <v>101.4</v>
      </c>
      <c r="F10" s="121">
        <v>15.6</v>
      </c>
      <c r="G10" s="114">
        <v>4703</v>
      </c>
      <c r="H10" s="122">
        <v>92.4</v>
      </c>
      <c r="I10" s="121">
        <v>14.5</v>
      </c>
      <c r="J10" s="112">
        <f>P9データ!E27+P9データ!E31</f>
        <v>4784</v>
      </c>
      <c r="K10" s="122">
        <f t="shared" ref="K10:K34" si="0">IF(J10="","",ROUND(J10/G10*100,1))</f>
        <v>101.7</v>
      </c>
      <c r="L10" s="121">
        <f>IF(J10="","",ROUND(J10/$J$13*100,1))</f>
        <v>15.4</v>
      </c>
      <c r="M10" s="360"/>
    </row>
    <row r="11" spans="1:14" s="10" customFormat="1" ht="17.100000000000001" customHeight="1" x14ac:dyDescent="0.15">
      <c r="A11" s="374"/>
      <c r="B11" s="17"/>
      <c r="C11" s="18" t="s">
        <v>23</v>
      </c>
      <c r="D11" s="106">
        <v>2933</v>
      </c>
      <c r="E11" s="122">
        <v>98.2</v>
      </c>
      <c r="F11" s="121">
        <v>9</v>
      </c>
      <c r="G11" s="106">
        <v>2906</v>
      </c>
      <c r="H11" s="122">
        <v>99.1</v>
      </c>
      <c r="I11" s="121">
        <v>9</v>
      </c>
      <c r="J11" s="113">
        <f>P9データ!E26+P9データ!E30</f>
        <v>2900</v>
      </c>
      <c r="K11" s="122">
        <f t="shared" si="0"/>
        <v>99.8</v>
      </c>
      <c r="L11" s="121">
        <f>IF(J11="","",ROUND(J11/$J$13*100,1))</f>
        <v>9.3000000000000007</v>
      </c>
      <c r="M11" s="360"/>
      <c r="N11" s="145"/>
    </row>
    <row r="12" spans="1:14" s="10" customFormat="1" ht="17.100000000000001" customHeight="1" x14ac:dyDescent="0.15">
      <c r="A12" s="374"/>
      <c r="B12" s="17" t="s">
        <v>0</v>
      </c>
      <c r="C12" s="18" t="s">
        <v>24</v>
      </c>
      <c r="D12" s="106">
        <v>24585</v>
      </c>
      <c r="E12" s="122">
        <v>98.5</v>
      </c>
      <c r="F12" s="121">
        <v>75.400000000000006</v>
      </c>
      <c r="G12" s="106">
        <v>24786</v>
      </c>
      <c r="H12" s="122">
        <v>100.8</v>
      </c>
      <c r="I12" s="121">
        <v>76.5</v>
      </c>
      <c r="J12" s="113">
        <f>P9データ!E28+P9データ!E32</f>
        <v>23385</v>
      </c>
      <c r="K12" s="122">
        <f t="shared" si="0"/>
        <v>94.3</v>
      </c>
      <c r="L12" s="121">
        <f>IF(J12="","",ROUND(J12/$J$13*100,1))</f>
        <v>75.3</v>
      </c>
      <c r="M12" s="360"/>
      <c r="N12" s="145"/>
    </row>
    <row r="13" spans="1:14" s="10" customFormat="1" ht="17.100000000000001" customHeight="1" x14ac:dyDescent="0.15">
      <c r="A13" s="374"/>
      <c r="B13" s="376" t="s">
        <v>25</v>
      </c>
      <c r="C13" s="377"/>
      <c r="D13" s="108">
        <v>32610</v>
      </c>
      <c r="E13" s="122">
        <v>98.9</v>
      </c>
      <c r="F13" s="121">
        <v>100</v>
      </c>
      <c r="G13" s="108">
        <v>32395</v>
      </c>
      <c r="H13" s="122">
        <v>99.3</v>
      </c>
      <c r="I13" s="121">
        <v>100</v>
      </c>
      <c r="J13" s="103">
        <f>SUM(J10:J12)</f>
        <v>31069</v>
      </c>
      <c r="K13" s="122">
        <f t="shared" si="0"/>
        <v>95.9</v>
      </c>
      <c r="L13" s="121">
        <f>IF(J13="","",ROUND(J13/$J$13*100,1))</f>
        <v>100</v>
      </c>
      <c r="M13" s="360"/>
      <c r="N13" s="145"/>
    </row>
    <row r="14" spans="1:14" s="10" customFormat="1" ht="17.100000000000001" customHeight="1" x14ac:dyDescent="0.15">
      <c r="A14" s="374"/>
      <c r="B14" s="378" t="s">
        <v>26</v>
      </c>
      <c r="C14" s="377"/>
      <c r="D14" s="106">
        <v>29677</v>
      </c>
      <c r="E14" s="122">
        <v>99</v>
      </c>
      <c r="F14" s="353"/>
      <c r="G14" s="106">
        <v>29489</v>
      </c>
      <c r="H14" s="122">
        <v>99.4</v>
      </c>
      <c r="I14" s="353"/>
      <c r="J14" s="113">
        <f>J10+J12</f>
        <v>28169</v>
      </c>
      <c r="K14" s="122">
        <f t="shared" si="0"/>
        <v>95.5</v>
      </c>
      <c r="L14" s="353"/>
      <c r="M14" s="360"/>
      <c r="N14" s="145"/>
    </row>
    <row r="15" spans="1:14" s="10" customFormat="1" ht="17.100000000000001" customHeight="1" x14ac:dyDescent="0.15">
      <c r="A15" s="375"/>
      <c r="B15" s="379" t="s">
        <v>27</v>
      </c>
      <c r="C15" s="380"/>
      <c r="D15" s="115">
        <v>27518</v>
      </c>
      <c r="E15" s="123">
        <v>98.5</v>
      </c>
      <c r="F15" s="354"/>
      <c r="G15" s="115">
        <v>27692</v>
      </c>
      <c r="H15" s="123">
        <v>100.6</v>
      </c>
      <c r="I15" s="354"/>
      <c r="J15" s="115">
        <f>J11+J12</f>
        <v>26285</v>
      </c>
      <c r="K15" s="123">
        <f t="shared" si="0"/>
        <v>94.9</v>
      </c>
      <c r="L15" s="355"/>
      <c r="M15" s="360"/>
      <c r="N15" s="145"/>
    </row>
    <row r="16" spans="1:14" s="10" customFormat="1" ht="17.100000000000001" customHeight="1" x14ac:dyDescent="0.15">
      <c r="A16" s="398" t="s">
        <v>77</v>
      </c>
      <c r="B16" s="15" t="s">
        <v>0</v>
      </c>
      <c r="C16" s="19" t="s">
        <v>22</v>
      </c>
      <c r="D16" s="109">
        <v>291</v>
      </c>
      <c r="E16" s="124">
        <v>102.1</v>
      </c>
      <c r="F16" s="120">
        <v>0.4</v>
      </c>
      <c r="G16" s="109">
        <v>293</v>
      </c>
      <c r="H16" s="124">
        <v>100.7</v>
      </c>
      <c r="I16" s="120">
        <v>0.4</v>
      </c>
      <c r="J16" s="148">
        <f>P9データ!E19+P9データ!E34</f>
        <v>303</v>
      </c>
      <c r="K16" s="124">
        <f t="shared" si="0"/>
        <v>103.4</v>
      </c>
      <c r="L16" s="120">
        <f>IF(J16="","",ROUND(J16/$J$19*100,1))</f>
        <v>0.4</v>
      </c>
      <c r="M16" s="360"/>
      <c r="N16" s="145"/>
    </row>
    <row r="17" spans="1:14" s="10" customFormat="1" ht="17.100000000000001" customHeight="1" x14ac:dyDescent="0.15">
      <c r="A17" s="374"/>
      <c r="B17" s="17" t="s">
        <v>0</v>
      </c>
      <c r="C17" s="18" t="s">
        <v>23</v>
      </c>
      <c r="D17" s="106">
        <v>1661</v>
      </c>
      <c r="E17" s="125">
        <v>101.7</v>
      </c>
      <c r="F17" s="121">
        <v>2.2999999999999998</v>
      </c>
      <c r="G17" s="106">
        <v>1673</v>
      </c>
      <c r="H17" s="125">
        <v>100.7</v>
      </c>
      <c r="I17" s="121">
        <v>2.2999999999999998</v>
      </c>
      <c r="J17" s="113">
        <f>P9データ!E18</f>
        <v>1783</v>
      </c>
      <c r="K17" s="125">
        <f t="shared" si="0"/>
        <v>106.6</v>
      </c>
      <c r="L17" s="121">
        <f>IF(J17="","",ROUND(J17/$J$19*100,1))</f>
        <v>2.4</v>
      </c>
      <c r="M17" s="360"/>
      <c r="N17" s="145"/>
    </row>
    <row r="18" spans="1:14" s="10" customFormat="1" ht="17.100000000000001" customHeight="1" x14ac:dyDescent="0.15">
      <c r="A18" s="374"/>
      <c r="B18" s="17" t="s">
        <v>0</v>
      </c>
      <c r="C18" s="18" t="s">
        <v>24</v>
      </c>
      <c r="D18" s="106">
        <v>70013</v>
      </c>
      <c r="E18" s="125">
        <v>102.2</v>
      </c>
      <c r="F18" s="121">
        <v>97.3</v>
      </c>
      <c r="G18" s="106">
        <v>70850</v>
      </c>
      <c r="H18" s="125">
        <v>101.2</v>
      </c>
      <c r="I18" s="121">
        <v>97.3</v>
      </c>
      <c r="J18" s="113">
        <f>P9データ!E20</f>
        <v>71048</v>
      </c>
      <c r="K18" s="125">
        <f t="shared" si="0"/>
        <v>100.3</v>
      </c>
      <c r="L18" s="121">
        <v>97.2</v>
      </c>
      <c r="M18" s="360"/>
      <c r="N18" s="145"/>
    </row>
    <row r="19" spans="1:14" s="10" customFormat="1" ht="17.100000000000001" customHeight="1" x14ac:dyDescent="0.15">
      <c r="A19" s="374"/>
      <c r="B19" s="376" t="s">
        <v>25</v>
      </c>
      <c r="C19" s="377"/>
      <c r="D19" s="108">
        <v>71965</v>
      </c>
      <c r="E19" s="125">
        <v>102.1</v>
      </c>
      <c r="F19" s="121">
        <v>100</v>
      </c>
      <c r="G19" s="108">
        <v>72816</v>
      </c>
      <c r="H19" s="125">
        <v>101.2</v>
      </c>
      <c r="I19" s="121">
        <v>100</v>
      </c>
      <c r="J19" s="103">
        <f>SUM(J16:J18)</f>
        <v>73134</v>
      </c>
      <c r="K19" s="125">
        <f t="shared" si="0"/>
        <v>100.4</v>
      </c>
      <c r="L19" s="121">
        <f>IF(J19="","",ROUND(J19/$J$19*100,1))</f>
        <v>100</v>
      </c>
      <c r="M19" s="360"/>
      <c r="N19" s="145"/>
    </row>
    <row r="20" spans="1:14" s="10" customFormat="1" ht="17.100000000000001" customHeight="1" x14ac:dyDescent="0.15">
      <c r="A20" s="374"/>
      <c r="B20" s="378" t="s">
        <v>26</v>
      </c>
      <c r="C20" s="377"/>
      <c r="D20" s="110">
        <v>70304</v>
      </c>
      <c r="E20" s="125">
        <v>102.2</v>
      </c>
      <c r="F20" s="353"/>
      <c r="G20" s="110">
        <v>71143</v>
      </c>
      <c r="H20" s="125">
        <v>101.2</v>
      </c>
      <c r="I20" s="353"/>
      <c r="J20" s="104">
        <f>J16+J18</f>
        <v>71351</v>
      </c>
      <c r="K20" s="125">
        <f t="shared" si="0"/>
        <v>100.3</v>
      </c>
      <c r="L20" s="353"/>
      <c r="M20" s="360"/>
      <c r="N20" s="145"/>
    </row>
    <row r="21" spans="1:14" s="10" customFormat="1" ht="17.100000000000001" customHeight="1" x14ac:dyDescent="0.15">
      <c r="A21" s="399"/>
      <c r="B21" s="396" t="s">
        <v>27</v>
      </c>
      <c r="C21" s="397"/>
      <c r="D21" s="111">
        <v>71674</v>
      </c>
      <c r="E21" s="126">
        <v>102.1</v>
      </c>
      <c r="F21" s="355"/>
      <c r="G21" s="111">
        <v>72523</v>
      </c>
      <c r="H21" s="126">
        <v>101.2</v>
      </c>
      <c r="I21" s="355"/>
      <c r="J21" s="105">
        <f>J17+J18</f>
        <v>72831</v>
      </c>
      <c r="K21" s="126">
        <f t="shared" si="0"/>
        <v>100.4</v>
      </c>
      <c r="L21" s="355"/>
      <c r="M21" s="360"/>
      <c r="N21" s="145"/>
    </row>
    <row r="22" spans="1:14" s="10" customFormat="1" ht="17.100000000000001" customHeight="1" x14ac:dyDescent="0.15">
      <c r="A22" s="400" t="s">
        <v>79</v>
      </c>
      <c r="B22" s="15" t="s">
        <v>0</v>
      </c>
      <c r="C22" s="19" t="s">
        <v>22</v>
      </c>
      <c r="D22" s="107">
        <v>2379</v>
      </c>
      <c r="E22" s="122">
        <v>108.7</v>
      </c>
      <c r="F22" s="121">
        <v>14.1</v>
      </c>
      <c r="G22" s="107">
        <v>3247</v>
      </c>
      <c r="H22" s="122">
        <v>136.5</v>
      </c>
      <c r="I22" s="121">
        <v>19.3</v>
      </c>
      <c r="J22" s="148">
        <f>P9データ!E23</f>
        <v>3127</v>
      </c>
      <c r="K22" s="122">
        <f t="shared" si="0"/>
        <v>96.3</v>
      </c>
      <c r="L22" s="121">
        <v>18.600000000000001</v>
      </c>
      <c r="M22" s="360"/>
      <c r="N22" s="145"/>
    </row>
    <row r="23" spans="1:14" s="10" customFormat="1" ht="17.100000000000001" customHeight="1" x14ac:dyDescent="0.15">
      <c r="A23" s="401"/>
      <c r="B23" s="17" t="s">
        <v>0</v>
      </c>
      <c r="C23" s="18" t="s">
        <v>23</v>
      </c>
      <c r="D23" s="106">
        <v>3166</v>
      </c>
      <c r="E23" s="127">
        <v>104.5</v>
      </c>
      <c r="F23" s="121">
        <v>18.8</v>
      </c>
      <c r="G23" s="106">
        <v>2445</v>
      </c>
      <c r="H23" s="127">
        <v>77.2</v>
      </c>
      <c r="I23" s="121">
        <v>14.6</v>
      </c>
      <c r="J23" s="113">
        <f>P9データ!E22</f>
        <v>2493</v>
      </c>
      <c r="K23" s="127">
        <f t="shared" si="0"/>
        <v>102</v>
      </c>
      <c r="L23" s="121">
        <f>IF(J23="","",ROUND(J23/$J$25*100,1))</f>
        <v>14.8</v>
      </c>
      <c r="M23" s="360"/>
      <c r="N23" s="145"/>
    </row>
    <row r="24" spans="1:14" s="10" customFormat="1" ht="17.100000000000001" customHeight="1" x14ac:dyDescent="0.15">
      <c r="A24" s="401"/>
      <c r="B24" s="17" t="s">
        <v>0</v>
      </c>
      <c r="C24" s="18" t="s">
        <v>24</v>
      </c>
      <c r="D24" s="106">
        <v>11333</v>
      </c>
      <c r="E24" s="128">
        <v>97.9</v>
      </c>
      <c r="F24" s="121">
        <v>67.099999999999994</v>
      </c>
      <c r="G24" s="106">
        <v>11081</v>
      </c>
      <c r="H24" s="128">
        <v>97.8</v>
      </c>
      <c r="I24" s="121">
        <v>66.099999999999994</v>
      </c>
      <c r="J24" s="113">
        <f>P9データ!E24</f>
        <v>11229</v>
      </c>
      <c r="K24" s="128">
        <f t="shared" si="0"/>
        <v>101.3</v>
      </c>
      <c r="L24" s="121">
        <f>IF(J24="","",ROUND(J24/$J$25*100,1))</f>
        <v>66.599999999999994</v>
      </c>
      <c r="M24" s="360"/>
      <c r="N24" s="145"/>
    </row>
    <row r="25" spans="1:14" s="10" customFormat="1" ht="17.100000000000001" customHeight="1" x14ac:dyDescent="0.15">
      <c r="A25" s="401"/>
      <c r="B25" s="376" t="s">
        <v>25</v>
      </c>
      <c r="C25" s="377"/>
      <c r="D25" s="108">
        <v>16878</v>
      </c>
      <c r="E25" s="128">
        <v>100.5</v>
      </c>
      <c r="F25" s="121">
        <v>100</v>
      </c>
      <c r="G25" s="108">
        <v>16773</v>
      </c>
      <c r="H25" s="128">
        <v>99.4</v>
      </c>
      <c r="I25" s="121">
        <v>100</v>
      </c>
      <c r="J25" s="103">
        <f>SUM(J22:J24)</f>
        <v>16849</v>
      </c>
      <c r="K25" s="128">
        <f t="shared" si="0"/>
        <v>100.5</v>
      </c>
      <c r="L25" s="121">
        <f>IF(J25="","",ROUND(J25/$J$25*100,1))</f>
        <v>100</v>
      </c>
      <c r="M25" s="360"/>
      <c r="N25" s="145"/>
    </row>
    <row r="26" spans="1:14" s="10" customFormat="1" ht="17.100000000000001" customHeight="1" x14ac:dyDescent="0.15">
      <c r="A26" s="401"/>
      <c r="B26" s="378" t="s">
        <v>26</v>
      </c>
      <c r="C26" s="377"/>
      <c r="D26" s="110">
        <v>13712</v>
      </c>
      <c r="E26" s="129">
        <v>99.6</v>
      </c>
      <c r="F26" s="356"/>
      <c r="G26" s="110">
        <v>14328</v>
      </c>
      <c r="H26" s="129">
        <v>104.5</v>
      </c>
      <c r="I26" s="356"/>
      <c r="J26" s="110">
        <f>J22+J24</f>
        <v>14356</v>
      </c>
      <c r="K26" s="129">
        <f t="shared" si="0"/>
        <v>100.2</v>
      </c>
      <c r="L26" s="353"/>
      <c r="M26" s="360"/>
      <c r="N26" s="145"/>
    </row>
    <row r="27" spans="1:14" s="10" customFormat="1" ht="17.100000000000001" customHeight="1" x14ac:dyDescent="0.15">
      <c r="A27" s="402"/>
      <c r="B27" s="396" t="s">
        <v>27</v>
      </c>
      <c r="C27" s="397"/>
      <c r="D27" s="111">
        <v>14499</v>
      </c>
      <c r="E27" s="130">
        <v>99.2</v>
      </c>
      <c r="F27" s="354"/>
      <c r="G27" s="111">
        <v>13526</v>
      </c>
      <c r="H27" s="130">
        <v>93.3</v>
      </c>
      <c r="I27" s="354"/>
      <c r="J27" s="111">
        <f>J23+J24</f>
        <v>13722</v>
      </c>
      <c r="K27" s="130">
        <f t="shared" si="0"/>
        <v>101.4</v>
      </c>
      <c r="L27" s="355"/>
      <c r="M27" s="360"/>
      <c r="N27" s="145"/>
    </row>
    <row r="28" spans="1:14" s="10" customFormat="1" ht="17.100000000000001" customHeight="1" x14ac:dyDescent="0.15">
      <c r="A28" s="393" t="s">
        <v>21</v>
      </c>
      <c r="B28" s="15" t="s">
        <v>0</v>
      </c>
      <c r="C28" s="16" t="s">
        <v>22</v>
      </c>
      <c r="D28" s="118">
        <v>7762</v>
      </c>
      <c r="E28" s="122">
        <v>103.5</v>
      </c>
      <c r="F28" s="121">
        <v>6.4</v>
      </c>
      <c r="G28" s="118">
        <v>8243</v>
      </c>
      <c r="H28" s="122">
        <v>106.2</v>
      </c>
      <c r="I28" s="121">
        <v>6.8</v>
      </c>
      <c r="J28" s="116">
        <f t="shared" ref="J28:J33" si="1">J10+J16+J22</f>
        <v>8214</v>
      </c>
      <c r="K28" s="122">
        <f t="shared" si="0"/>
        <v>99.6</v>
      </c>
      <c r="L28" s="121">
        <f>IF(J28="","",ROUND(J28/$J$31*100,1))</f>
        <v>6.8</v>
      </c>
      <c r="M28" s="360"/>
      <c r="N28" s="145"/>
    </row>
    <row r="29" spans="1:14" s="10" customFormat="1" ht="17.100000000000001" customHeight="1" x14ac:dyDescent="0.15">
      <c r="A29" s="394"/>
      <c r="B29" s="17" t="s">
        <v>0</v>
      </c>
      <c r="C29" s="18" t="s">
        <v>23</v>
      </c>
      <c r="D29" s="108">
        <v>7760</v>
      </c>
      <c r="E29" s="122">
        <v>101.4</v>
      </c>
      <c r="F29" s="121">
        <v>6.4</v>
      </c>
      <c r="G29" s="108">
        <v>7024</v>
      </c>
      <c r="H29" s="122">
        <v>90.5</v>
      </c>
      <c r="I29" s="121">
        <v>5.8</v>
      </c>
      <c r="J29" s="103">
        <f t="shared" si="1"/>
        <v>7176</v>
      </c>
      <c r="K29" s="122">
        <f t="shared" si="0"/>
        <v>102.2</v>
      </c>
      <c r="L29" s="121">
        <f>IF(J29="","",ROUND(J29/$J$31*100,1))</f>
        <v>5.9</v>
      </c>
      <c r="M29" s="360"/>
      <c r="N29" s="145"/>
    </row>
    <row r="30" spans="1:14" s="10" customFormat="1" ht="17.100000000000001" customHeight="1" x14ac:dyDescent="0.15">
      <c r="A30" s="394"/>
      <c r="B30" s="17" t="s">
        <v>0</v>
      </c>
      <c r="C30" s="18" t="s">
        <v>24</v>
      </c>
      <c r="D30" s="108">
        <v>105931</v>
      </c>
      <c r="E30" s="122">
        <v>100.8</v>
      </c>
      <c r="F30" s="121">
        <v>87.2</v>
      </c>
      <c r="G30" s="108">
        <v>106717</v>
      </c>
      <c r="H30" s="122">
        <v>100.7</v>
      </c>
      <c r="I30" s="121">
        <v>87.4</v>
      </c>
      <c r="J30" s="103">
        <f t="shared" si="1"/>
        <v>105662</v>
      </c>
      <c r="K30" s="122">
        <f t="shared" si="0"/>
        <v>99</v>
      </c>
      <c r="L30" s="121">
        <f>IF(J30="","",ROUNDDOWN(J30/$J$31*100,1))</f>
        <v>87.2</v>
      </c>
      <c r="M30" s="360"/>
      <c r="N30" s="145"/>
    </row>
    <row r="31" spans="1:14" s="10" customFormat="1" ht="17.100000000000001" customHeight="1" x14ac:dyDescent="0.15">
      <c r="A31" s="394"/>
      <c r="B31" s="376" t="s">
        <v>25</v>
      </c>
      <c r="C31" s="377"/>
      <c r="D31" s="108">
        <v>121453</v>
      </c>
      <c r="E31" s="122">
        <v>101</v>
      </c>
      <c r="F31" s="121">
        <v>100</v>
      </c>
      <c r="G31" s="108">
        <v>121984</v>
      </c>
      <c r="H31" s="122">
        <v>100.4</v>
      </c>
      <c r="I31" s="121">
        <v>100</v>
      </c>
      <c r="J31" s="103">
        <f t="shared" si="1"/>
        <v>121052</v>
      </c>
      <c r="K31" s="122">
        <f t="shared" si="0"/>
        <v>99.2</v>
      </c>
      <c r="L31" s="121">
        <f>IF(J31="","",ROUND(J31/$J$31*100,1))</f>
        <v>100</v>
      </c>
      <c r="M31" s="360"/>
      <c r="N31" s="145"/>
    </row>
    <row r="32" spans="1:14" s="10" customFormat="1" ht="17.100000000000001" customHeight="1" x14ac:dyDescent="0.15">
      <c r="A32" s="394"/>
      <c r="B32" s="378" t="s">
        <v>26</v>
      </c>
      <c r="C32" s="377"/>
      <c r="D32" s="108">
        <v>113693</v>
      </c>
      <c r="E32" s="122">
        <v>101</v>
      </c>
      <c r="F32" s="353"/>
      <c r="G32" s="108">
        <v>114960</v>
      </c>
      <c r="H32" s="122">
        <v>101.1</v>
      </c>
      <c r="I32" s="353"/>
      <c r="J32" s="103">
        <f t="shared" si="1"/>
        <v>113876</v>
      </c>
      <c r="K32" s="122">
        <f t="shared" si="0"/>
        <v>99.1</v>
      </c>
      <c r="L32" s="353"/>
      <c r="M32" s="360"/>
      <c r="N32" s="145"/>
    </row>
    <row r="33" spans="1:14" s="10" customFormat="1" ht="17.100000000000001" customHeight="1" x14ac:dyDescent="0.15">
      <c r="A33" s="395"/>
      <c r="B33" s="396" t="s">
        <v>27</v>
      </c>
      <c r="C33" s="397"/>
      <c r="D33" s="119">
        <v>113691</v>
      </c>
      <c r="E33" s="126">
        <v>100.9</v>
      </c>
      <c r="F33" s="355"/>
      <c r="G33" s="119">
        <v>113741</v>
      </c>
      <c r="H33" s="126">
        <v>100</v>
      </c>
      <c r="I33" s="355"/>
      <c r="J33" s="117">
        <f t="shared" si="1"/>
        <v>112838</v>
      </c>
      <c r="K33" s="126">
        <f t="shared" si="0"/>
        <v>99.2</v>
      </c>
      <c r="L33" s="355"/>
      <c r="M33" s="360"/>
      <c r="N33" s="145"/>
    </row>
    <row r="34" spans="1:14" s="10" customFormat="1" ht="17.100000000000001" customHeight="1" x14ac:dyDescent="0.15">
      <c r="A34" s="408" t="s">
        <v>104</v>
      </c>
      <c r="B34" s="409"/>
      <c r="C34" s="410"/>
      <c r="D34" s="119">
        <v>24178</v>
      </c>
      <c r="E34" s="126">
        <v>102</v>
      </c>
      <c r="F34" s="352"/>
      <c r="G34" s="119">
        <v>24228</v>
      </c>
      <c r="H34" s="126">
        <v>100.2</v>
      </c>
      <c r="I34" s="352"/>
      <c r="J34" s="117">
        <v>24228</v>
      </c>
      <c r="K34" s="126">
        <f t="shared" si="0"/>
        <v>100</v>
      </c>
      <c r="L34" s="352"/>
      <c r="M34" s="360"/>
    </row>
    <row r="35" spans="1:14" x14ac:dyDescent="0.15">
      <c r="A35" s="149" t="s">
        <v>111</v>
      </c>
      <c r="B35" s="140"/>
      <c r="C35" s="140"/>
      <c r="D35" s="140"/>
      <c r="E35" s="140"/>
      <c r="F35" s="140"/>
      <c r="G35" s="140"/>
      <c r="H35" s="140"/>
      <c r="I35" s="140"/>
      <c r="J35" s="140"/>
      <c r="K35" s="140"/>
      <c r="L35" s="140"/>
    </row>
    <row r="36" spans="1:14" x14ac:dyDescent="0.15">
      <c r="A36" s="140"/>
      <c r="B36" s="140"/>
      <c r="C36" s="140"/>
      <c r="D36" s="140"/>
      <c r="E36" s="140"/>
      <c r="F36" s="140"/>
      <c r="G36" s="140"/>
      <c r="H36" s="140"/>
      <c r="I36" s="140"/>
      <c r="J36" s="140"/>
      <c r="K36" s="140"/>
      <c r="L36" s="140"/>
    </row>
    <row r="37" spans="1:14" x14ac:dyDescent="0.15">
      <c r="A37" s="140"/>
      <c r="B37" s="140"/>
      <c r="C37" s="140"/>
      <c r="D37" s="140"/>
      <c r="E37" s="140"/>
      <c r="F37" s="140"/>
      <c r="G37" s="140"/>
      <c r="H37" s="140"/>
      <c r="I37" s="140"/>
      <c r="J37" s="140"/>
      <c r="K37" s="140"/>
      <c r="L37" s="140"/>
    </row>
    <row r="38" spans="1:14" ht="24.75" customHeight="1" x14ac:dyDescent="0.15">
      <c r="A38" s="136" t="s">
        <v>218</v>
      </c>
      <c r="B38" s="140"/>
      <c r="C38" s="140"/>
      <c r="D38" s="140"/>
      <c r="E38" s="140"/>
      <c r="F38" s="140"/>
      <c r="G38" s="140"/>
      <c r="H38" s="140"/>
      <c r="I38" s="140"/>
      <c r="J38" s="140"/>
      <c r="K38" s="140"/>
      <c r="L38" s="140"/>
    </row>
    <row r="39" spans="1:14" ht="21" customHeight="1" x14ac:dyDescent="0.15">
      <c r="A39" s="411"/>
      <c r="B39" s="412"/>
      <c r="C39" s="413"/>
      <c r="D39" s="414" t="str">
        <f>D7</f>
        <v>令和元年度</v>
      </c>
      <c r="E39" s="365"/>
      <c r="F39" s="366"/>
      <c r="G39" s="364" t="str">
        <f>G7</f>
        <v>２年度</v>
      </c>
      <c r="H39" s="365"/>
      <c r="I39" s="366"/>
      <c r="J39" s="364" t="str">
        <f>J7</f>
        <v>３年度</v>
      </c>
      <c r="K39" s="365"/>
      <c r="L39" s="366"/>
    </row>
    <row r="40" spans="1:14" ht="30" customHeight="1" x14ac:dyDescent="0.15">
      <c r="A40" s="415" t="s">
        <v>108</v>
      </c>
      <c r="B40" s="416"/>
      <c r="C40" s="417"/>
      <c r="D40" s="403">
        <v>68968</v>
      </c>
      <c r="E40" s="403"/>
      <c r="F40" s="137" t="s">
        <v>107</v>
      </c>
      <c r="G40" s="403">
        <v>82551</v>
      </c>
      <c r="H40" s="403"/>
      <c r="I40" s="137" t="s">
        <v>107</v>
      </c>
      <c r="J40" s="403">
        <v>85320</v>
      </c>
      <c r="K40" s="403"/>
      <c r="L40" s="137" t="s">
        <v>107</v>
      </c>
    </row>
    <row r="41" spans="1:14" ht="30" customHeight="1" x14ac:dyDescent="0.15">
      <c r="A41" s="404" t="s">
        <v>105</v>
      </c>
      <c r="B41" s="405"/>
      <c r="C41" s="406"/>
      <c r="D41" s="407">
        <v>48.8</v>
      </c>
      <c r="E41" s="407"/>
      <c r="F41" s="138" t="s">
        <v>106</v>
      </c>
      <c r="G41" s="407">
        <v>58.7</v>
      </c>
      <c r="H41" s="407"/>
      <c r="I41" s="138" t="s">
        <v>106</v>
      </c>
      <c r="J41" s="407">
        <v>61.9</v>
      </c>
      <c r="K41" s="407"/>
      <c r="L41" s="138" t="s">
        <v>106</v>
      </c>
    </row>
  </sheetData>
  <mergeCells count="39">
    <mergeCell ref="A41:C41"/>
    <mergeCell ref="D41:E41"/>
    <mergeCell ref="G41:H41"/>
    <mergeCell ref="J41:K41"/>
    <mergeCell ref="A34:C34"/>
    <mergeCell ref="A39:C39"/>
    <mergeCell ref="D39:F39"/>
    <mergeCell ref="G39:I39"/>
    <mergeCell ref="J39:L39"/>
    <mergeCell ref="A40:C40"/>
    <mergeCell ref="D40:E40"/>
    <mergeCell ref="G40:H40"/>
    <mergeCell ref="J40:K40"/>
    <mergeCell ref="B25:C25"/>
    <mergeCell ref="B26:C26"/>
    <mergeCell ref="B27:C27"/>
    <mergeCell ref="A28:A33"/>
    <mergeCell ref="B31:C31"/>
    <mergeCell ref="B32:C32"/>
    <mergeCell ref="B33:C33"/>
    <mergeCell ref="A16:A21"/>
    <mergeCell ref="B19:C19"/>
    <mergeCell ref="B20:C20"/>
    <mergeCell ref="B21:C21"/>
    <mergeCell ref="A22:A27"/>
    <mergeCell ref="A10:A15"/>
    <mergeCell ref="B13:C13"/>
    <mergeCell ref="B14:C14"/>
    <mergeCell ref="B15:C15"/>
    <mergeCell ref="A7:C9"/>
    <mergeCell ref="D7:F7"/>
    <mergeCell ref="G7:I7"/>
    <mergeCell ref="J7:L7"/>
    <mergeCell ref="E8:E9"/>
    <mergeCell ref="F8:F9"/>
    <mergeCell ref="H8:H9"/>
    <mergeCell ref="I8:I9"/>
    <mergeCell ref="K8:K9"/>
    <mergeCell ref="L8:L9"/>
  </mergeCells>
  <phoneticPr fontId="3"/>
  <pageMargins left="0.59055118110236227" right="0.15748031496062992" top="0.78740157480314965" bottom="0.39370078740157483" header="0.51181102362204722" footer="0.31496062992125984"/>
  <pageSetup paperSize="9" firstPageNumber="17" orientation="portrait" blackAndWhite="1" useFirstPageNumber="1" r:id="rId1"/>
  <headerFooter alignWithMargins="0">
    <oddFooter>&amp;C&amp;"ＭＳ 明朝,標準"&amp;11－9－</oddFooter>
  </headerFooter>
  <colBreaks count="1" manualBreakCount="1">
    <brk id="12" max="59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U14"/>
  <sheetViews>
    <sheetView zoomScale="115" zoomScaleNormal="115" zoomScaleSheetLayoutView="100" workbookViewId="0">
      <selection activeCell="J30" sqref="J30:L30"/>
    </sheetView>
  </sheetViews>
  <sheetFormatPr defaultRowHeight="14.25" x14ac:dyDescent="0.15"/>
  <cols>
    <col min="1" max="1" width="19.25" style="6" customWidth="1"/>
    <col min="2" max="2" width="10.625" style="6" customWidth="1"/>
    <col min="3" max="3" width="13.75" style="6" customWidth="1"/>
    <col min="4" max="4" width="17" customWidth="1"/>
    <col min="5" max="5" width="1.125" style="6" customWidth="1"/>
    <col min="6" max="21" width="9" style="6" customWidth="1"/>
  </cols>
  <sheetData>
    <row r="1" spans="1:15" x14ac:dyDescent="0.15">
      <c r="A1" s="632" t="s">
        <v>237</v>
      </c>
      <c r="B1" s="632"/>
      <c r="C1" s="632"/>
      <c r="E1" s="100"/>
      <c r="F1" s="191" t="s">
        <v>51</v>
      </c>
      <c r="G1" s="67"/>
      <c r="H1" s="67"/>
      <c r="I1" s="67"/>
      <c r="J1" s="67"/>
      <c r="K1" s="67"/>
      <c r="L1" s="67"/>
      <c r="M1" s="67"/>
      <c r="N1" s="67"/>
      <c r="O1" s="67"/>
    </row>
    <row r="2" spans="1:15" ht="17.25" x14ac:dyDescent="0.2">
      <c r="A2" s="261" t="s">
        <v>41</v>
      </c>
      <c r="B2" s="49"/>
      <c r="C2" s="49"/>
      <c r="F2" s="192" t="s">
        <v>178</v>
      </c>
      <c r="G2" s="67"/>
      <c r="H2" s="67"/>
      <c r="I2" s="67"/>
      <c r="J2" s="67"/>
      <c r="K2" s="67"/>
      <c r="L2" s="67"/>
      <c r="M2" s="67"/>
      <c r="N2" s="67"/>
      <c r="O2" s="67"/>
    </row>
    <row r="3" spans="1:15" x14ac:dyDescent="0.15">
      <c r="A3" s="38" t="s">
        <v>82</v>
      </c>
      <c r="B3" s="39" t="s">
        <v>12</v>
      </c>
      <c r="C3" s="40" t="s">
        <v>13</v>
      </c>
      <c r="F3" s="192" t="s">
        <v>179</v>
      </c>
      <c r="G3" s="67"/>
      <c r="H3" s="67"/>
      <c r="I3" s="67"/>
      <c r="J3" s="67"/>
      <c r="K3" s="67"/>
      <c r="L3" s="67"/>
      <c r="M3" s="67"/>
      <c r="N3" s="67"/>
      <c r="O3" s="67"/>
    </row>
    <row r="4" spans="1:15" ht="24.75" customHeight="1" x14ac:dyDescent="0.15">
      <c r="A4" s="41" t="s">
        <v>14</v>
      </c>
      <c r="B4" s="44">
        <v>40730</v>
      </c>
      <c r="C4" s="45">
        <v>53687</v>
      </c>
      <c r="E4" s="68"/>
      <c r="F4" s="192" t="s">
        <v>180</v>
      </c>
      <c r="G4" s="67"/>
      <c r="H4" s="67"/>
      <c r="I4" s="67"/>
      <c r="J4" s="67"/>
      <c r="K4" s="67"/>
      <c r="L4" s="67"/>
      <c r="M4" s="67"/>
      <c r="N4" s="67"/>
      <c r="O4" s="67"/>
    </row>
    <row r="5" spans="1:15" ht="25.5" x14ac:dyDescent="0.15">
      <c r="A5" s="42" t="s">
        <v>15</v>
      </c>
      <c r="B5" s="44">
        <v>334160</v>
      </c>
      <c r="C5" s="45">
        <v>1029395</v>
      </c>
      <c r="F5" s="193" t="s">
        <v>181</v>
      </c>
      <c r="G5" s="67"/>
      <c r="H5" s="67"/>
      <c r="I5" s="67"/>
      <c r="J5" s="67"/>
      <c r="K5" s="67"/>
      <c r="L5" s="67"/>
      <c r="M5" s="67"/>
      <c r="N5" s="67"/>
      <c r="O5" s="67"/>
    </row>
    <row r="6" spans="1:15" ht="25.5" x14ac:dyDescent="0.15">
      <c r="A6" s="42" t="s">
        <v>16</v>
      </c>
      <c r="B6" s="44">
        <v>297960</v>
      </c>
      <c r="C6" s="45">
        <v>2421927</v>
      </c>
      <c r="F6" s="192" t="s">
        <v>71</v>
      </c>
      <c r="G6" s="67"/>
      <c r="H6" s="67"/>
      <c r="I6" s="67"/>
      <c r="J6" s="67"/>
      <c r="K6" s="67"/>
      <c r="L6" s="67"/>
      <c r="M6" s="67"/>
      <c r="N6" s="67"/>
      <c r="O6" s="67"/>
    </row>
    <row r="7" spans="1:15" ht="25.5" x14ac:dyDescent="0.15">
      <c r="A7" s="42" t="s">
        <v>7</v>
      </c>
      <c r="B7" s="44">
        <v>161710</v>
      </c>
      <c r="C7" s="45">
        <v>2187379</v>
      </c>
      <c r="F7" s="193" t="s">
        <v>182</v>
      </c>
    </row>
    <row r="8" spans="1:15" ht="25.5" x14ac:dyDescent="0.15">
      <c r="A8" s="42" t="s">
        <v>8</v>
      </c>
      <c r="B8" s="44">
        <v>75120</v>
      </c>
      <c r="C8" s="45">
        <v>1624070</v>
      </c>
      <c r="F8" s="6" t="s">
        <v>183</v>
      </c>
    </row>
    <row r="9" spans="1:15" ht="25.5" x14ac:dyDescent="0.15">
      <c r="A9" s="42" t="s">
        <v>9</v>
      </c>
      <c r="B9" s="44">
        <v>50270</v>
      </c>
      <c r="C9" s="45">
        <v>1309221</v>
      </c>
    </row>
    <row r="10" spans="1:15" ht="25.5" x14ac:dyDescent="0.15">
      <c r="A10" s="42" t="s">
        <v>10</v>
      </c>
      <c r="B10" s="69">
        <v>18260</v>
      </c>
      <c r="C10" s="45">
        <v>642638</v>
      </c>
      <c r="F10" s="194" t="s">
        <v>52</v>
      </c>
    </row>
    <row r="11" spans="1:15" ht="25.5" x14ac:dyDescent="0.15">
      <c r="A11" s="42" t="s">
        <v>11</v>
      </c>
      <c r="B11" s="69">
        <v>14720</v>
      </c>
      <c r="C11" s="45">
        <v>688413</v>
      </c>
    </row>
    <row r="12" spans="1:15" ht="25.5" x14ac:dyDescent="0.15">
      <c r="A12" s="43" t="s">
        <v>17</v>
      </c>
      <c r="B12" s="46">
        <v>12710</v>
      </c>
      <c r="C12" s="47">
        <v>1381756</v>
      </c>
    </row>
    <row r="13" spans="1:15" x14ac:dyDescent="0.15">
      <c r="A13" s="50"/>
      <c r="B13" s="262">
        <f>SUM(B4:B12)</f>
        <v>1005640</v>
      </c>
      <c r="C13" s="262">
        <f>SUM(C4:C12)</f>
        <v>11338486</v>
      </c>
    </row>
    <row r="14" spans="1:15" x14ac:dyDescent="0.15">
      <c r="A14" s="48"/>
      <c r="B14" s="5"/>
      <c r="C14" s="5"/>
    </row>
  </sheetData>
  <mergeCells count="1">
    <mergeCell ref="A1:C1"/>
  </mergeCells>
  <phoneticPr fontId="3"/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D16"/>
  <sheetViews>
    <sheetView workbookViewId="0">
      <selection activeCell="J30" sqref="J30:L30"/>
    </sheetView>
  </sheetViews>
  <sheetFormatPr defaultRowHeight="14.25" x14ac:dyDescent="0.15"/>
  <cols>
    <col min="1" max="1" width="12.5" customWidth="1"/>
    <col min="2" max="3" width="13.5" style="315" customWidth="1"/>
  </cols>
  <sheetData>
    <row r="2" spans="1:4" ht="21" customHeight="1" x14ac:dyDescent="0.15">
      <c r="A2" s="198" t="s">
        <v>115</v>
      </c>
    </row>
    <row r="3" spans="1:4" s="316" customFormat="1" ht="21" customHeight="1" x14ac:dyDescent="0.15">
      <c r="A3" s="317" t="s">
        <v>209</v>
      </c>
      <c r="B3" s="318" t="s">
        <v>210</v>
      </c>
      <c r="C3" s="318" t="s">
        <v>211</v>
      </c>
      <c r="D3" s="317" t="s">
        <v>212</v>
      </c>
    </row>
    <row r="4" spans="1:4" ht="21" customHeight="1" x14ac:dyDescent="0.15">
      <c r="A4" s="319">
        <v>9</v>
      </c>
      <c r="B4" s="320">
        <v>3600000</v>
      </c>
      <c r="C4" s="320">
        <v>28</v>
      </c>
      <c r="D4" s="319">
        <f>ROUND(C4/$C$13*100,1)</f>
        <v>0.6</v>
      </c>
    </row>
    <row r="5" spans="1:4" ht="21" customHeight="1" x14ac:dyDescent="0.15">
      <c r="A5" s="319">
        <v>8</v>
      </c>
      <c r="B5" s="320">
        <v>2100000</v>
      </c>
      <c r="C5" s="320">
        <v>9</v>
      </c>
      <c r="D5" s="319">
        <f t="shared" ref="D5:D12" si="0">ROUND(C5/$C$13*100,1)</f>
        <v>0.2</v>
      </c>
    </row>
    <row r="6" spans="1:4" ht="21" customHeight="1" x14ac:dyDescent="0.15">
      <c r="A6" s="319">
        <v>7</v>
      </c>
      <c r="B6" s="320">
        <v>492000</v>
      </c>
      <c r="C6" s="320">
        <v>186</v>
      </c>
      <c r="D6" s="319">
        <f t="shared" si="0"/>
        <v>3.9</v>
      </c>
    </row>
    <row r="7" spans="1:4" ht="21" customHeight="1" x14ac:dyDescent="0.15">
      <c r="A7" s="319">
        <v>6</v>
      </c>
      <c r="B7" s="320">
        <v>480000</v>
      </c>
      <c r="C7" s="320">
        <v>31</v>
      </c>
      <c r="D7" s="319">
        <f t="shared" si="0"/>
        <v>0.6</v>
      </c>
    </row>
    <row r="8" spans="1:4" ht="21" customHeight="1" x14ac:dyDescent="0.15">
      <c r="A8" s="319">
        <v>5</v>
      </c>
      <c r="B8" s="320">
        <v>192000</v>
      </c>
      <c r="C8" s="320">
        <v>147</v>
      </c>
      <c r="D8" s="319">
        <v>3</v>
      </c>
    </row>
    <row r="9" spans="1:4" ht="21" customHeight="1" x14ac:dyDescent="0.15">
      <c r="A9" s="319">
        <v>4</v>
      </c>
      <c r="B9" s="320">
        <v>180000</v>
      </c>
      <c r="C9" s="320">
        <v>63</v>
      </c>
      <c r="D9" s="319">
        <f t="shared" si="0"/>
        <v>1.3</v>
      </c>
    </row>
    <row r="10" spans="1:4" ht="21" customHeight="1" x14ac:dyDescent="0.15">
      <c r="A10" s="319">
        <v>3</v>
      </c>
      <c r="B10" s="320">
        <v>156000</v>
      </c>
      <c r="C10" s="320">
        <v>548</v>
      </c>
      <c r="D10" s="319">
        <f t="shared" si="0"/>
        <v>11.4</v>
      </c>
    </row>
    <row r="11" spans="1:4" ht="21" customHeight="1" x14ac:dyDescent="0.15">
      <c r="A11" s="319">
        <v>2</v>
      </c>
      <c r="B11" s="320">
        <v>144000</v>
      </c>
      <c r="C11" s="320">
        <v>22</v>
      </c>
      <c r="D11" s="319">
        <f t="shared" si="0"/>
        <v>0.5</v>
      </c>
    </row>
    <row r="12" spans="1:4" ht="21" customHeight="1" x14ac:dyDescent="0.15">
      <c r="A12" s="319">
        <v>1</v>
      </c>
      <c r="B12" s="320">
        <v>60000</v>
      </c>
      <c r="C12" s="320">
        <v>3782</v>
      </c>
      <c r="D12" s="319">
        <f t="shared" si="0"/>
        <v>78.5</v>
      </c>
    </row>
    <row r="13" spans="1:4" ht="21" customHeight="1" x14ac:dyDescent="0.15">
      <c r="A13" s="633" t="s">
        <v>213</v>
      </c>
      <c r="B13" s="633"/>
      <c r="C13" s="320">
        <f>SUM(C4:C12)</f>
        <v>4816</v>
      </c>
      <c r="D13" s="319">
        <f>ROUND(C13/$C$13*100,2)</f>
        <v>100</v>
      </c>
    </row>
    <row r="16" spans="1:4" x14ac:dyDescent="0.15">
      <c r="A16" t="s">
        <v>214</v>
      </c>
    </row>
  </sheetData>
  <mergeCells count="1">
    <mergeCell ref="A13:B13"/>
  </mergeCells>
  <phoneticPr fontId="3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A31"/>
  <sheetViews>
    <sheetView showGridLines="0" zoomScaleNormal="100" zoomScaleSheetLayoutView="85" workbookViewId="0">
      <selection activeCell="J30" sqref="J30:L30"/>
    </sheetView>
  </sheetViews>
  <sheetFormatPr defaultRowHeight="12.75" x14ac:dyDescent="0.15"/>
  <cols>
    <col min="1" max="1" width="5.5" style="226" customWidth="1"/>
    <col min="2" max="2" width="4.125" style="226" customWidth="1"/>
    <col min="3" max="3" width="11" style="226" customWidth="1"/>
    <col min="4" max="21" width="4.125" style="226" customWidth="1"/>
    <col min="22" max="22" width="5.75" style="226" customWidth="1"/>
    <col min="23" max="24" width="9" style="226"/>
    <col min="25" max="25" width="13.375" style="226" bestFit="1" customWidth="1"/>
    <col min="26" max="26" width="14.125" style="226" bestFit="1" customWidth="1"/>
    <col min="27" max="27" width="13.375" style="226" bestFit="1" customWidth="1"/>
    <col min="28" max="16384" width="9" style="226"/>
  </cols>
  <sheetData>
    <row r="1" spans="1:27" s="223" customFormat="1" ht="14.25" x14ac:dyDescent="0.15">
      <c r="A1" s="198"/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Z1" s="223" t="s">
        <v>208</v>
      </c>
    </row>
    <row r="2" spans="1:27" s="197" customFormat="1" ht="25.5" customHeight="1" x14ac:dyDescent="0.15">
      <c r="A2" s="198" t="s">
        <v>162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8"/>
      <c r="P2" s="239"/>
      <c r="Q2" s="239"/>
      <c r="R2" s="239"/>
      <c r="S2" s="239"/>
      <c r="T2" s="237"/>
      <c r="U2" s="227" t="s">
        <v>73</v>
      </c>
      <c r="AA2" s="240"/>
    </row>
    <row r="3" spans="1:27" s="241" customFormat="1" ht="25.5" customHeight="1" x14ac:dyDescent="0.15">
      <c r="A3" s="634"/>
      <c r="B3" s="635"/>
      <c r="C3" s="636"/>
      <c r="D3" s="637" t="s">
        <v>230</v>
      </c>
      <c r="E3" s="638"/>
      <c r="F3" s="638"/>
      <c r="G3" s="638"/>
      <c r="H3" s="638"/>
      <c r="I3" s="639"/>
      <c r="J3" s="637" t="s">
        <v>234</v>
      </c>
      <c r="K3" s="638"/>
      <c r="L3" s="638"/>
      <c r="M3" s="638"/>
      <c r="N3" s="638"/>
      <c r="O3" s="639"/>
      <c r="P3" s="637" t="s">
        <v>233</v>
      </c>
      <c r="Q3" s="638"/>
      <c r="R3" s="638"/>
      <c r="S3" s="638"/>
      <c r="T3" s="638"/>
      <c r="U3" s="639"/>
      <c r="X3" s="200"/>
      <c r="Y3" s="200"/>
      <c r="Z3" s="200"/>
      <c r="AA3" s="200"/>
    </row>
    <row r="4" spans="1:27" s="241" customFormat="1" ht="25.5" customHeight="1" x14ac:dyDescent="0.15">
      <c r="A4" s="640"/>
      <c r="B4" s="641"/>
      <c r="C4" s="642"/>
      <c r="D4" s="643" t="s">
        <v>163</v>
      </c>
      <c r="E4" s="644"/>
      <c r="F4" s="644"/>
      <c r="G4" s="645"/>
      <c r="H4" s="646" t="s">
        <v>75</v>
      </c>
      <c r="I4" s="647"/>
      <c r="J4" s="648" t="s">
        <v>163</v>
      </c>
      <c r="K4" s="649"/>
      <c r="L4" s="649"/>
      <c r="M4" s="649"/>
      <c r="N4" s="646" t="s">
        <v>75</v>
      </c>
      <c r="O4" s="647"/>
      <c r="P4" s="650" t="s">
        <v>163</v>
      </c>
      <c r="Q4" s="650"/>
      <c r="R4" s="650"/>
      <c r="S4" s="651"/>
      <c r="T4" s="652" t="s">
        <v>75</v>
      </c>
      <c r="U4" s="653"/>
      <c r="X4" s="200"/>
      <c r="Y4" s="242"/>
      <c r="Z4" s="242"/>
      <c r="AA4" s="242"/>
    </row>
    <row r="5" spans="1:27" s="241" customFormat="1" ht="25.5" customHeight="1" x14ac:dyDescent="0.15">
      <c r="A5" s="654" t="s">
        <v>140</v>
      </c>
      <c r="B5" s="657" t="s">
        <v>164</v>
      </c>
      <c r="C5" s="658"/>
      <c r="D5" s="659">
        <v>549120000</v>
      </c>
      <c r="E5" s="660"/>
      <c r="F5" s="660"/>
      <c r="G5" s="661"/>
      <c r="H5" s="662">
        <v>100.3</v>
      </c>
      <c r="I5" s="663"/>
      <c r="J5" s="659">
        <v>547940000</v>
      </c>
      <c r="K5" s="660"/>
      <c r="L5" s="660"/>
      <c r="M5" s="661"/>
      <c r="N5" s="664">
        <v>99.8</v>
      </c>
      <c r="O5" s="665"/>
      <c r="P5" s="666">
        <v>535293000</v>
      </c>
      <c r="Q5" s="661"/>
      <c r="R5" s="661"/>
      <c r="S5" s="667"/>
      <c r="T5" s="664">
        <f t="shared" ref="T5:T11" si="0">ROUND(P5/J5*100,1)</f>
        <v>97.7</v>
      </c>
      <c r="U5" s="665"/>
      <c r="W5" s="243"/>
      <c r="X5" s="243"/>
      <c r="Y5" s="242"/>
      <c r="Z5" s="242"/>
      <c r="AA5" s="242"/>
    </row>
    <row r="6" spans="1:27" s="241" customFormat="1" ht="25.5" customHeight="1" x14ac:dyDescent="0.15">
      <c r="A6" s="655"/>
      <c r="B6" s="668" t="s">
        <v>165</v>
      </c>
      <c r="C6" s="669"/>
      <c r="D6" s="670">
        <v>10836000</v>
      </c>
      <c r="E6" s="671"/>
      <c r="F6" s="671"/>
      <c r="G6" s="672"/>
      <c r="H6" s="673">
        <v>112</v>
      </c>
      <c r="I6" s="674"/>
      <c r="J6" s="670">
        <v>16985000</v>
      </c>
      <c r="K6" s="671"/>
      <c r="L6" s="671"/>
      <c r="M6" s="672"/>
      <c r="N6" s="675">
        <v>156.69999999999999</v>
      </c>
      <c r="O6" s="676"/>
      <c r="P6" s="677">
        <v>14811000</v>
      </c>
      <c r="Q6" s="672"/>
      <c r="R6" s="672"/>
      <c r="S6" s="678"/>
      <c r="T6" s="675">
        <f t="shared" si="0"/>
        <v>87.2</v>
      </c>
      <c r="U6" s="676"/>
      <c r="W6" s="243"/>
      <c r="X6" s="197" t="s">
        <v>166</v>
      </c>
      <c r="Y6" s="242"/>
      <c r="Z6" s="242"/>
      <c r="AA6" s="240" t="s">
        <v>167</v>
      </c>
    </row>
    <row r="7" spans="1:27" s="241" customFormat="1" ht="25.5" customHeight="1" x14ac:dyDescent="0.15">
      <c r="A7" s="656"/>
      <c r="B7" s="679" t="s">
        <v>139</v>
      </c>
      <c r="C7" s="642"/>
      <c r="D7" s="680">
        <v>559956000</v>
      </c>
      <c r="E7" s="681"/>
      <c r="F7" s="681"/>
      <c r="G7" s="682"/>
      <c r="H7" s="683">
        <v>100.5</v>
      </c>
      <c r="I7" s="684"/>
      <c r="J7" s="680">
        <v>564925000</v>
      </c>
      <c r="K7" s="681"/>
      <c r="L7" s="681"/>
      <c r="M7" s="682"/>
      <c r="N7" s="685">
        <v>100.9</v>
      </c>
      <c r="O7" s="686"/>
      <c r="P7" s="687">
        <f>SUM(P5:S6)</f>
        <v>550104000</v>
      </c>
      <c r="Q7" s="688"/>
      <c r="R7" s="688"/>
      <c r="S7" s="689"/>
      <c r="T7" s="685">
        <f t="shared" si="0"/>
        <v>97.4</v>
      </c>
      <c r="U7" s="686"/>
      <c r="W7" s="243"/>
      <c r="X7" s="244"/>
      <c r="Y7" s="219" t="str">
        <f>D3</f>
        <v>令和元年度</v>
      </c>
      <c r="Z7" s="219" t="str">
        <f>J3</f>
        <v>令和２年度</v>
      </c>
      <c r="AA7" s="219" t="str">
        <f>P3</f>
        <v>３年度</v>
      </c>
    </row>
    <row r="8" spans="1:27" s="241" customFormat="1" ht="25.5" customHeight="1" x14ac:dyDescent="0.15">
      <c r="A8" s="690" t="s">
        <v>168</v>
      </c>
      <c r="B8" s="693" t="s">
        <v>164</v>
      </c>
      <c r="C8" s="694"/>
      <c r="D8" s="659">
        <v>1214424400</v>
      </c>
      <c r="E8" s="660"/>
      <c r="F8" s="660"/>
      <c r="G8" s="661"/>
      <c r="H8" s="662">
        <v>99.8</v>
      </c>
      <c r="I8" s="663"/>
      <c r="J8" s="659">
        <v>942832100</v>
      </c>
      <c r="K8" s="660"/>
      <c r="L8" s="660"/>
      <c r="M8" s="661"/>
      <c r="N8" s="664">
        <v>77.599999999999994</v>
      </c>
      <c r="O8" s="665"/>
      <c r="P8" s="666">
        <v>806171600</v>
      </c>
      <c r="Q8" s="661"/>
      <c r="R8" s="661"/>
      <c r="S8" s="667"/>
      <c r="T8" s="664">
        <f t="shared" si="0"/>
        <v>85.5</v>
      </c>
      <c r="U8" s="665"/>
      <c r="W8" s="243"/>
      <c r="X8" s="244" t="s">
        <v>169</v>
      </c>
      <c r="Y8" s="327">
        <f>D7/1000</f>
        <v>559956</v>
      </c>
      <c r="Z8" s="327">
        <f>J7/1000</f>
        <v>564925</v>
      </c>
      <c r="AA8" s="327">
        <f>P7/1000</f>
        <v>550104</v>
      </c>
    </row>
    <row r="9" spans="1:27" s="241" customFormat="1" ht="25.5" customHeight="1" x14ac:dyDescent="0.15">
      <c r="A9" s="691"/>
      <c r="B9" s="695" t="s">
        <v>165</v>
      </c>
      <c r="C9" s="696"/>
      <c r="D9" s="670">
        <v>18405800</v>
      </c>
      <c r="E9" s="671"/>
      <c r="F9" s="671"/>
      <c r="G9" s="672"/>
      <c r="H9" s="673">
        <v>83.6</v>
      </c>
      <c r="I9" s="674"/>
      <c r="J9" s="670">
        <v>17754900</v>
      </c>
      <c r="K9" s="671"/>
      <c r="L9" s="671"/>
      <c r="M9" s="672"/>
      <c r="N9" s="675">
        <v>96.5</v>
      </c>
      <c r="O9" s="676"/>
      <c r="P9" s="697">
        <v>33979800</v>
      </c>
      <c r="Q9" s="698"/>
      <c r="R9" s="698"/>
      <c r="S9" s="699"/>
      <c r="T9" s="675">
        <f t="shared" si="0"/>
        <v>191.4</v>
      </c>
      <c r="U9" s="676"/>
      <c r="W9" s="243"/>
      <c r="X9" s="245" t="s">
        <v>170</v>
      </c>
      <c r="Y9" s="327">
        <f>INT(D10/1000)</f>
        <v>1232830</v>
      </c>
      <c r="Z9" s="327">
        <f>J10/1000</f>
        <v>960587</v>
      </c>
      <c r="AA9" s="327">
        <f>P10/1000</f>
        <v>840151.4</v>
      </c>
    </row>
    <row r="10" spans="1:27" s="241" customFormat="1" ht="25.5" customHeight="1" x14ac:dyDescent="0.15">
      <c r="A10" s="692"/>
      <c r="B10" s="702" t="s">
        <v>139</v>
      </c>
      <c r="C10" s="703"/>
      <c r="D10" s="680">
        <v>1232830200</v>
      </c>
      <c r="E10" s="681"/>
      <c r="F10" s="681"/>
      <c r="G10" s="682"/>
      <c r="H10" s="683">
        <v>99.6</v>
      </c>
      <c r="I10" s="684"/>
      <c r="J10" s="680">
        <v>960587000</v>
      </c>
      <c r="K10" s="681"/>
      <c r="L10" s="681"/>
      <c r="M10" s="682"/>
      <c r="N10" s="685">
        <v>77.900000000000006</v>
      </c>
      <c r="O10" s="686"/>
      <c r="P10" s="704">
        <f>SUM(P8:S9)</f>
        <v>840151400</v>
      </c>
      <c r="Q10" s="682"/>
      <c r="R10" s="682"/>
      <c r="S10" s="705"/>
      <c r="T10" s="685">
        <f t="shared" si="0"/>
        <v>87.5</v>
      </c>
      <c r="U10" s="686"/>
      <c r="W10" s="243"/>
      <c r="X10" s="245" t="s">
        <v>171</v>
      </c>
      <c r="Y10" s="327">
        <f>INT(D11/1000)</f>
        <v>1792786</v>
      </c>
      <c r="Z10" s="327">
        <f>J11/1000</f>
        <v>1525512</v>
      </c>
      <c r="AA10" s="327">
        <f>P11/1000</f>
        <v>1390255.4</v>
      </c>
    </row>
    <row r="11" spans="1:27" s="241" customFormat="1" ht="25.5" customHeight="1" x14ac:dyDescent="0.15">
      <c r="A11" s="708" t="s">
        <v>132</v>
      </c>
      <c r="B11" s="709"/>
      <c r="C11" s="710"/>
      <c r="D11" s="711">
        <v>1792786200</v>
      </c>
      <c r="E11" s="712"/>
      <c r="F11" s="712"/>
      <c r="G11" s="713"/>
      <c r="H11" s="714">
        <v>99.8</v>
      </c>
      <c r="I11" s="715"/>
      <c r="J11" s="711">
        <v>1525512000</v>
      </c>
      <c r="K11" s="712"/>
      <c r="L11" s="712"/>
      <c r="M11" s="713"/>
      <c r="N11" s="700">
        <v>99.8</v>
      </c>
      <c r="O11" s="701"/>
      <c r="P11" s="716">
        <f>P7+P10</f>
        <v>1390255400</v>
      </c>
      <c r="Q11" s="713"/>
      <c r="R11" s="713"/>
      <c r="S11" s="717"/>
      <c r="T11" s="700">
        <f t="shared" si="0"/>
        <v>91.1</v>
      </c>
      <c r="U11" s="701"/>
      <c r="W11" s="706"/>
      <c r="X11" s="706"/>
    </row>
    <row r="12" spans="1:27" s="197" customFormat="1" ht="18.75" customHeight="1" x14ac:dyDescent="0.15">
      <c r="A12" s="246"/>
      <c r="B12" s="246"/>
      <c r="C12" s="246"/>
      <c r="D12" s="247"/>
      <c r="E12" s="247"/>
      <c r="F12" s="247"/>
      <c r="G12" s="247"/>
      <c r="H12" s="247"/>
      <c r="I12" s="247"/>
      <c r="J12" s="247"/>
      <c r="K12" s="247"/>
      <c r="L12" s="247"/>
      <c r="M12" s="247"/>
      <c r="N12" s="247"/>
      <c r="O12" s="247"/>
      <c r="P12" s="248"/>
      <c r="Q12" s="248"/>
      <c r="R12" s="248"/>
      <c r="S12" s="248"/>
      <c r="T12" s="248"/>
      <c r="U12" s="248"/>
    </row>
    <row r="13" spans="1:27" x14ac:dyDescent="0.15">
      <c r="B13" s="225"/>
      <c r="C13" s="225"/>
      <c r="D13" s="225"/>
      <c r="E13" s="225"/>
      <c r="F13" s="225"/>
      <c r="G13" s="225"/>
      <c r="H13" s="225"/>
      <c r="I13" s="225"/>
      <c r="J13" s="225"/>
      <c r="K13" s="225"/>
    </row>
    <row r="14" spans="1:27" x14ac:dyDescent="0.15">
      <c r="A14" s="707"/>
    </row>
    <row r="15" spans="1:27" x14ac:dyDescent="0.15">
      <c r="A15" s="707"/>
    </row>
    <row r="16" spans="1:27" x14ac:dyDescent="0.15">
      <c r="A16" s="707"/>
    </row>
    <row r="17" spans="1:6" x14ac:dyDescent="0.15">
      <c r="A17" s="707"/>
    </row>
    <row r="18" spans="1:6" x14ac:dyDescent="0.15">
      <c r="A18" s="707"/>
    </row>
    <row r="19" spans="1:6" x14ac:dyDescent="0.15">
      <c r="A19" s="707"/>
    </row>
    <row r="30" spans="1:6" ht="13.5" x14ac:dyDescent="0.15">
      <c r="D30" s="234"/>
      <c r="E30" s="234"/>
      <c r="F30" s="234"/>
    </row>
    <row r="31" spans="1:6" x14ac:dyDescent="0.15">
      <c r="D31" s="235"/>
      <c r="E31" s="235"/>
      <c r="F31" s="235"/>
    </row>
  </sheetData>
  <mergeCells count="65">
    <mergeCell ref="W11:X11"/>
    <mergeCell ref="A14:A16"/>
    <mergeCell ref="A17:A19"/>
    <mergeCell ref="T10:U10"/>
    <mergeCell ref="A11:C11"/>
    <mergeCell ref="D11:G11"/>
    <mergeCell ref="H11:I11"/>
    <mergeCell ref="J11:M11"/>
    <mergeCell ref="N11:O11"/>
    <mergeCell ref="P11:S11"/>
    <mergeCell ref="T11:U11"/>
    <mergeCell ref="B10:C10"/>
    <mergeCell ref="D10:G10"/>
    <mergeCell ref="H10:I10"/>
    <mergeCell ref="J10:M10"/>
    <mergeCell ref="N10:O10"/>
    <mergeCell ref="P10:S10"/>
    <mergeCell ref="D9:G9"/>
    <mergeCell ref="H9:I9"/>
    <mergeCell ref="J9:M9"/>
    <mergeCell ref="N9:O9"/>
    <mergeCell ref="P9:S9"/>
    <mergeCell ref="T9:U9"/>
    <mergeCell ref="T7:U7"/>
    <mergeCell ref="A8:A10"/>
    <mergeCell ref="B8:C8"/>
    <mergeCell ref="D8:G8"/>
    <mergeCell ref="H8:I8"/>
    <mergeCell ref="J8:M8"/>
    <mergeCell ref="N8:O8"/>
    <mergeCell ref="P8:S8"/>
    <mergeCell ref="T8:U8"/>
    <mergeCell ref="B9:C9"/>
    <mergeCell ref="B7:C7"/>
    <mergeCell ref="D7:G7"/>
    <mergeCell ref="H7:I7"/>
    <mergeCell ref="J7:M7"/>
    <mergeCell ref="N7:O7"/>
    <mergeCell ref="P7:S7"/>
    <mergeCell ref="D6:G6"/>
    <mergeCell ref="H6:I6"/>
    <mergeCell ref="J6:M6"/>
    <mergeCell ref="N6:O6"/>
    <mergeCell ref="P6:S6"/>
    <mergeCell ref="T6:U6"/>
    <mergeCell ref="T4:U4"/>
    <mergeCell ref="A5:A7"/>
    <mergeCell ref="B5:C5"/>
    <mergeCell ref="D5:G5"/>
    <mergeCell ref="H5:I5"/>
    <mergeCell ref="J5:M5"/>
    <mergeCell ref="N5:O5"/>
    <mergeCell ref="P5:S5"/>
    <mergeCell ref="T5:U5"/>
    <mergeCell ref="B6:C6"/>
    <mergeCell ref="A3:C3"/>
    <mergeCell ref="D3:I3"/>
    <mergeCell ref="J3:O3"/>
    <mergeCell ref="P3:U3"/>
    <mergeCell ref="A4:C4"/>
    <mergeCell ref="D4:G4"/>
    <mergeCell ref="H4:I4"/>
    <mergeCell ref="J4:M4"/>
    <mergeCell ref="N4:O4"/>
    <mergeCell ref="P4:S4"/>
  </mergeCells>
  <phoneticPr fontId="3"/>
  <printOptions gridLinesSet="0"/>
  <pageMargins left="0.6692913385826772" right="7.874015748031496E-2" top="0.78740157480314965" bottom="0.59055118110236227" header="0.47244094488188981" footer="0.35433070866141736"/>
  <pageSetup paperSize="9" scale="80" firstPageNumber="34" pageOrder="overThenDown" orientation="landscape" blackAndWhite="1" useFirstPageNumber="1" r:id="rId1"/>
  <headerFooter alignWithMargins="0">
    <oddFooter>&amp;C－13－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Z58"/>
  <sheetViews>
    <sheetView zoomScale="115" zoomScaleNormal="115" zoomScaleSheetLayoutView="115" workbookViewId="0">
      <pane ySplit="1" topLeftCell="A2" activePane="bottomLeft" state="frozen"/>
      <selection pane="bottomLeft"/>
    </sheetView>
  </sheetViews>
  <sheetFormatPr defaultColWidth="8" defaultRowHeight="14.25" x14ac:dyDescent="0.15"/>
  <cols>
    <col min="1" max="1" width="3.125" style="151" customWidth="1"/>
    <col min="2" max="2" width="3.25" style="151" customWidth="1"/>
    <col min="3" max="3" width="9.75" style="151" customWidth="1"/>
    <col min="4" max="4" width="10.375" style="151" customWidth="1"/>
    <col min="5" max="5" width="7.125" style="151" customWidth="1"/>
    <col min="6" max="6" width="6.625" style="151" customWidth="1"/>
    <col min="7" max="7" width="10.375" style="151" customWidth="1"/>
    <col min="8" max="8" width="7.125" style="151" customWidth="1"/>
    <col min="9" max="9" width="6.625" style="151" customWidth="1"/>
    <col min="10" max="10" width="10.375" style="151" customWidth="1"/>
    <col min="11" max="11" width="7.125" style="151" customWidth="1"/>
    <col min="12" max="12" width="7" style="151" customWidth="1"/>
    <col min="13" max="13" width="6.625" style="151" customWidth="1"/>
    <col min="14" max="14" width="4.125" style="151" customWidth="1"/>
    <col min="27" max="16384" width="8" style="151"/>
  </cols>
  <sheetData>
    <row r="1" spans="1:26" ht="16.5" customHeight="1" x14ac:dyDescent="0.15">
      <c r="A1" s="26" t="s">
        <v>219</v>
      </c>
      <c r="B1" s="26"/>
      <c r="C1" s="150"/>
      <c r="D1" s="150"/>
      <c r="E1" s="150"/>
      <c r="F1" s="150"/>
      <c r="G1" s="150"/>
      <c r="H1" s="150"/>
      <c r="I1" s="150"/>
      <c r="J1" s="150"/>
      <c r="M1" s="74"/>
      <c r="N1" s="152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</row>
    <row r="2" spans="1:26" s="154" customFormat="1" ht="16.5" customHeight="1" x14ac:dyDescent="0.15">
      <c r="A2" s="153"/>
      <c r="B2" s="153"/>
      <c r="C2" s="153"/>
      <c r="D2" s="153"/>
      <c r="F2" s="155"/>
      <c r="G2" s="155"/>
      <c r="H2" s="156"/>
      <c r="I2" s="155"/>
      <c r="L2" s="158" t="s">
        <v>72</v>
      </c>
      <c r="M2" s="74"/>
      <c r="N2" s="152"/>
    </row>
    <row r="3" spans="1:26" s="154" customFormat="1" ht="21" customHeight="1" x14ac:dyDescent="0.15">
      <c r="A3" s="442" t="s">
        <v>36</v>
      </c>
      <c r="B3" s="443"/>
      <c r="C3" s="444"/>
      <c r="D3" s="448" t="s">
        <v>243</v>
      </c>
      <c r="E3" s="449"/>
      <c r="F3" s="450"/>
      <c r="G3" s="420" t="s">
        <v>244</v>
      </c>
      <c r="H3" s="421"/>
      <c r="I3" s="422"/>
      <c r="J3" s="420" t="s">
        <v>233</v>
      </c>
      <c r="K3" s="421"/>
      <c r="L3" s="422"/>
      <c r="M3" s="74"/>
      <c r="N3" s="151"/>
    </row>
    <row r="4" spans="1:26" s="154" customFormat="1" ht="21" customHeight="1" x14ac:dyDescent="0.15">
      <c r="A4" s="445"/>
      <c r="B4" s="446"/>
      <c r="C4" s="447"/>
      <c r="D4" s="330" t="s">
        <v>37</v>
      </c>
      <c r="E4" s="342" t="s">
        <v>75</v>
      </c>
      <c r="F4" s="29" t="s">
        <v>35</v>
      </c>
      <c r="G4" s="330" t="s">
        <v>37</v>
      </c>
      <c r="H4" s="342" t="s">
        <v>75</v>
      </c>
      <c r="I4" s="29" t="s">
        <v>35</v>
      </c>
      <c r="J4" s="331" t="s">
        <v>37</v>
      </c>
      <c r="K4" s="342" t="s">
        <v>75</v>
      </c>
      <c r="L4" s="29" t="s">
        <v>35</v>
      </c>
      <c r="M4" s="74"/>
      <c r="N4" s="21"/>
    </row>
    <row r="5" spans="1:26" s="154" customFormat="1" ht="24.75" customHeight="1" x14ac:dyDescent="0.15">
      <c r="A5" s="451" t="s">
        <v>2</v>
      </c>
      <c r="B5" s="452"/>
      <c r="C5" s="340" t="s">
        <v>26</v>
      </c>
      <c r="D5" s="335">
        <v>2354495</v>
      </c>
      <c r="E5" s="336">
        <v>97.1</v>
      </c>
      <c r="F5" s="343"/>
      <c r="G5" s="335">
        <v>2372969</v>
      </c>
      <c r="H5" s="336">
        <v>100.8</v>
      </c>
      <c r="I5" s="343"/>
      <c r="J5" s="335">
        <v>2246245</v>
      </c>
      <c r="K5" s="336">
        <f t="shared" ref="K5:K16" si="0">ROUND(J5/G5*100,1)</f>
        <v>94.7</v>
      </c>
      <c r="L5" s="343"/>
      <c r="M5" s="71"/>
      <c r="N5" s="27"/>
    </row>
    <row r="6" spans="1:26" s="154" customFormat="1" ht="24.95" customHeight="1" x14ac:dyDescent="0.15">
      <c r="A6" s="437"/>
      <c r="B6" s="438"/>
      <c r="C6" s="341" t="s">
        <v>140</v>
      </c>
      <c r="D6" s="329">
        <v>84187</v>
      </c>
      <c r="E6" s="328">
        <v>97.6</v>
      </c>
      <c r="F6" s="344"/>
      <c r="G6" s="329">
        <v>84779</v>
      </c>
      <c r="H6" s="328">
        <v>100.7</v>
      </c>
      <c r="I6" s="344"/>
      <c r="J6" s="329">
        <v>80375</v>
      </c>
      <c r="K6" s="328">
        <f t="shared" si="0"/>
        <v>94.8</v>
      </c>
      <c r="L6" s="344"/>
      <c r="M6" s="71"/>
      <c r="N6" s="27"/>
    </row>
    <row r="7" spans="1:26" s="154" customFormat="1" ht="24.95" customHeight="1" x14ac:dyDescent="0.15">
      <c r="A7" s="439"/>
      <c r="B7" s="440"/>
      <c r="C7" s="23" t="s">
        <v>25</v>
      </c>
      <c r="D7" s="333">
        <v>2438682</v>
      </c>
      <c r="E7" s="332">
        <v>97.1</v>
      </c>
      <c r="F7" s="28">
        <v>21.2</v>
      </c>
      <c r="G7" s="333">
        <f>SUM(G5:G6)</f>
        <v>2457748</v>
      </c>
      <c r="H7" s="332">
        <v>100.8</v>
      </c>
      <c r="I7" s="28">
        <v>21.1</v>
      </c>
      <c r="J7" s="333">
        <f>SUM(J5:J6)</f>
        <v>2326620</v>
      </c>
      <c r="K7" s="332">
        <f t="shared" si="0"/>
        <v>94.7</v>
      </c>
      <c r="L7" s="28">
        <f>IF(J7=0,"",ROUND(J7/$J$16*100,1))</f>
        <v>20.399999999999999</v>
      </c>
      <c r="M7" s="72"/>
      <c r="N7" s="27"/>
    </row>
    <row r="8" spans="1:26" s="154" customFormat="1" ht="24.95" customHeight="1" x14ac:dyDescent="0.15">
      <c r="A8" s="453" t="s">
        <v>3</v>
      </c>
      <c r="B8" s="456" t="s">
        <v>74</v>
      </c>
      <c r="C8" s="340" t="s">
        <v>26</v>
      </c>
      <c r="D8" s="335">
        <v>8319276</v>
      </c>
      <c r="E8" s="336">
        <v>102.2</v>
      </c>
      <c r="F8" s="345"/>
      <c r="G8" s="335">
        <v>8459363</v>
      </c>
      <c r="H8" s="336">
        <v>101.7</v>
      </c>
      <c r="I8" s="345"/>
      <c r="J8" s="335">
        <v>8309962</v>
      </c>
      <c r="K8" s="336">
        <f t="shared" si="0"/>
        <v>98.2</v>
      </c>
      <c r="L8" s="345"/>
      <c r="M8" s="72"/>
      <c r="N8" s="22"/>
    </row>
    <row r="9" spans="1:26" s="154" customFormat="1" ht="24.95" customHeight="1" x14ac:dyDescent="0.15">
      <c r="A9" s="454"/>
      <c r="B9" s="457"/>
      <c r="C9" s="341" t="s">
        <v>140</v>
      </c>
      <c r="D9" s="329">
        <v>239790</v>
      </c>
      <c r="E9" s="328">
        <v>103.1</v>
      </c>
      <c r="F9" s="346"/>
      <c r="G9" s="329">
        <v>243575</v>
      </c>
      <c r="H9" s="328">
        <v>101.6</v>
      </c>
      <c r="I9" s="346"/>
      <c r="J9" s="329">
        <v>245221</v>
      </c>
      <c r="K9" s="328">
        <f t="shared" si="0"/>
        <v>100.7</v>
      </c>
      <c r="L9" s="346"/>
      <c r="M9" s="72"/>
      <c r="N9" s="22"/>
    </row>
    <row r="10" spans="1:26" s="154" customFormat="1" ht="24.95" customHeight="1" x14ac:dyDescent="0.15">
      <c r="A10" s="454"/>
      <c r="B10" s="458"/>
      <c r="C10" s="23" t="s">
        <v>25</v>
      </c>
      <c r="D10" s="334">
        <v>8559066</v>
      </c>
      <c r="E10" s="332">
        <v>102.2</v>
      </c>
      <c r="F10" s="28">
        <v>74.5</v>
      </c>
      <c r="G10" s="334">
        <f>SUM(G8:G9)</f>
        <v>8702938</v>
      </c>
      <c r="H10" s="332">
        <v>101.7</v>
      </c>
      <c r="I10" s="28">
        <v>74.7</v>
      </c>
      <c r="J10" s="334">
        <f>SUM(J8:J9)</f>
        <v>8555183</v>
      </c>
      <c r="K10" s="332">
        <f t="shared" si="0"/>
        <v>98.3</v>
      </c>
      <c r="L10" s="28">
        <f>IF(J10=0,"",ROUND(J10/$J$16*100,1))</f>
        <v>75.2</v>
      </c>
      <c r="M10" s="72"/>
      <c r="N10" s="22"/>
    </row>
    <row r="11" spans="1:26" s="154" customFormat="1" ht="24.95" customHeight="1" x14ac:dyDescent="0.15">
      <c r="A11" s="454"/>
      <c r="B11" s="457" t="s">
        <v>110</v>
      </c>
      <c r="C11" s="340" t="s">
        <v>26</v>
      </c>
      <c r="D11" s="335">
        <v>450519</v>
      </c>
      <c r="E11" s="337">
        <v>98.2</v>
      </c>
      <c r="F11" s="345"/>
      <c r="G11" s="335">
        <v>448130</v>
      </c>
      <c r="H11" s="337">
        <v>99.5</v>
      </c>
      <c r="I11" s="345"/>
      <c r="J11" s="335">
        <v>455977</v>
      </c>
      <c r="K11" s="337">
        <f t="shared" si="0"/>
        <v>101.8</v>
      </c>
      <c r="L11" s="345"/>
      <c r="M11" s="97"/>
      <c r="N11" s="22"/>
    </row>
    <row r="12" spans="1:26" s="154" customFormat="1" ht="24.95" customHeight="1" x14ac:dyDescent="0.15">
      <c r="A12" s="454"/>
      <c r="B12" s="457"/>
      <c r="C12" s="341" t="s">
        <v>140</v>
      </c>
      <c r="D12" s="329">
        <v>46639</v>
      </c>
      <c r="E12" s="339">
        <v>99.3</v>
      </c>
      <c r="F12" s="346"/>
      <c r="G12" s="329">
        <v>45950</v>
      </c>
      <c r="H12" s="339">
        <v>98.5</v>
      </c>
      <c r="I12" s="346"/>
      <c r="J12" s="329">
        <v>46204</v>
      </c>
      <c r="K12" s="339">
        <f t="shared" si="0"/>
        <v>100.6</v>
      </c>
      <c r="L12" s="346"/>
      <c r="M12" s="97"/>
      <c r="N12" s="22"/>
    </row>
    <row r="13" spans="1:26" s="154" customFormat="1" ht="24.95" customHeight="1" x14ac:dyDescent="0.15">
      <c r="A13" s="455"/>
      <c r="B13" s="458"/>
      <c r="C13" s="23" t="s">
        <v>25</v>
      </c>
      <c r="D13" s="334">
        <v>497158</v>
      </c>
      <c r="E13" s="338">
        <v>98.3</v>
      </c>
      <c r="F13" s="28">
        <v>4.3</v>
      </c>
      <c r="G13" s="334">
        <f>SUM(G11:G12)</f>
        <v>494080</v>
      </c>
      <c r="H13" s="338">
        <v>99.4</v>
      </c>
      <c r="I13" s="28">
        <v>4.2</v>
      </c>
      <c r="J13" s="334">
        <f>SUM(J11:J12)</f>
        <v>502181</v>
      </c>
      <c r="K13" s="338">
        <f t="shared" si="0"/>
        <v>101.6</v>
      </c>
      <c r="L13" s="28">
        <f>IF(J13=0,"",ROUND(J13/$J$16*100,1))</f>
        <v>4.4000000000000004</v>
      </c>
      <c r="M13" s="72"/>
      <c r="N13" s="22"/>
    </row>
    <row r="14" spans="1:26" s="154" customFormat="1" ht="24.95" customHeight="1" x14ac:dyDescent="0.15">
      <c r="A14" s="437" t="s">
        <v>4</v>
      </c>
      <c r="B14" s="438"/>
      <c r="C14" s="340" t="s">
        <v>26</v>
      </c>
      <c r="D14" s="335">
        <v>11124290</v>
      </c>
      <c r="E14" s="336">
        <v>100.9</v>
      </c>
      <c r="F14" s="345"/>
      <c r="G14" s="335">
        <f>G5+G8+G11</f>
        <v>11280462</v>
      </c>
      <c r="H14" s="336">
        <v>4</v>
      </c>
      <c r="I14" s="345"/>
      <c r="J14" s="335">
        <f>J5+J8+J11</f>
        <v>11012184</v>
      </c>
      <c r="K14" s="336">
        <f t="shared" si="0"/>
        <v>97.6</v>
      </c>
      <c r="L14" s="345"/>
      <c r="M14" s="72"/>
      <c r="N14" s="27"/>
    </row>
    <row r="15" spans="1:26" s="154" customFormat="1" ht="24.95" customHeight="1" x14ac:dyDescent="0.15">
      <c r="A15" s="437"/>
      <c r="B15" s="438"/>
      <c r="C15" s="341" t="s">
        <v>140</v>
      </c>
      <c r="D15" s="329">
        <v>370616</v>
      </c>
      <c r="E15" s="328">
        <v>101.3</v>
      </c>
      <c r="F15" s="346"/>
      <c r="G15" s="329">
        <f>G6+G9+G12</f>
        <v>374304</v>
      </c>
      <c r="H15" s="328">
        <v>12.3</v>
      </c>
      <c r="I15" s="346"/>
      <c r="J15" s="329">
        <f>J6+J9+J12</f>
        <v>371800</v>
      </c>
      <c r="K15" s="328">
        <f t="shared" si="0"/>
        <v>99.3</v>
      </c>
      <c r="L15" s="346"/>
      <c r="M15" s="72"/>
      <c r="N15" s="27"/>
    </row>
    <row r="16" spans="1:26" s="154" customFormat="1" ht="24.95" customHeight="1" x14ac:dyDescent="0.15">
      <c r="A16" s="439"/>
      <c r="B16" s="440"/>
      <c r="C16" s="23" t="s">
        <v>25</v>
      </c>
      <c r="D16" s="334">
        <v>11494906</v>
      </c>
      <c r="E16" s="332">
        <v>100.9</v>
      </c>
      <c r="F16" s="28">
        <v>100</v>
      </c>
      <c r="G16" s="334">
        <f>SUM(G14:G15)</f>
        <v>11654766</v>
      </c>
      <c r="H16" s="332">
        <v>4.2</v>
      </c>
      <c r="I16" s="28">
        <v>100</v>
      </c>
      <c r="J16" s="334">
        <f>SUM(J14:J15)</f>
        <v>11383984</v>
      </c>
      <c r="K16" s="332">
        <f t="shared" si="0"/>
        <v>97.7</v>
      </c>
      <c r="L16" s="28">
        <v>100</v>
      </c>
      <c r="M16" s="72"/>
      <c r="N16" s="27"/>
    </row>
    <row r="17" spans="1:26" s="154" customFormat="1" ht="16.5" customHeight="1" x14ac:dyDescent="0.15">
      <c r="A17" s="149" t="s">
        <v>102</v>
      </c>
      <c r="B17" s="94"/>
      <c r="C17" s="24"/>
      <c r="D17" s="25"/>
      <c r="E17" s="25"/>
      <c r="F17" s="25"/>
      <c r="G17" s="24"/>
      <c r="H17" s="25"/>
      <c r="I17" s="25"/>
      <c r="J17" s="25"/>
      <c r="K17" s="25"/>
      <c r="L17" s="93"/>
      <c r="M17" s="21"/>
      <c r="N17" s="159"/>
    </row>
    <row r="18" spans="1:26" ht="15" customHeight="1" x14ac:dyDescent="0.15">
      <c r="A18" s="150"/>
      <c r="B18" s="150"/>
      <c r="C18" s="150"/>
      <c r="D18" s="150"/>
      <c r="E18" s="150"/>
      <c r="F18" s="150"/>
      <c r="G18" s="150"/>
      <c r="H18" s="150"/>
      <c r="I18" s="150"/>
      <c r="J18" s="150"/>
      <c r="K18" s="160"/>
      <c r="L18" s="160"/>
      <c r="M18" s="160"/>
      <c r="N18" s="16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</row>
    <row r="19" spans="1:26" s="140" customFormat="1" ht="7.5" customHeight="1" x14ac:dyDescent="0.15">
      <c r="A19" s="162"/>
      <c r="C19" s="149"/>
      <c r="K19" s="163"/>
      <c r="L19" s="163"/>
      <c r="M19" s="163"/>
      <c r="N19" s="164"/>
    </row>
    <row r="20" spans="1:26" s="140" customFormat="1" x14ac:dyDescent="0.15">
      <c r="K20" s="165"/>
      <c r="L20" s="166"/>
      <c r="M20" s="165"/>
      <c r="N20" s="167"/>
    </row>
    <row r="21" spans="1:26" s="140" customFormat="1" x14ac:dyDescent="0.15">
      <c r="K21" s="134"/>
      <c r="L21" s="134"/>
      <c r="M21" s="171"/>
      <c r="N21" s="172"/>
    </row>
    <row r="22" spans="1:26" s="140" customFormat="1" x14ac:dyDescent="0.15">
      <c r="K22" s="134"/>
      <c r="L22" s="134"/>
      <c r="M22" s="171"/>
      <c r="N22" s="164"/>
    </row>
    <row r="23" spans="1:26" s="140" customFormat="1" x14ac:dyDescent="0.15">
      <c r="K23" s="175"/>
      <c r="L23" s="175"/>
      <c r="M23" s="175"/>
      <c r="N23" s="175"/>
    </row>
    <row r="24" spans="1:26" s="140" customFormat="1" x14ac:dyDescent="0.15">
      <c r="K24" s="177"/>
      <c r="L24" s="177"/>
      <c r="M24" s="177"/>
      <c r="N24" s="177"/>
    </row>
    <row r="25" spans="1:26" s="140" customFormat="1" x14ac:dyDescent="0.15">
      <c r="K25" s="177"/>
      <c r="L25" s="177"/>
      <c r="M25" s="177"/>
      <c r="N25" s="177"/>
    </row>
    <row r="26" spans="1:26" s="140" customFormat="1" x14ac:dyDescent="0.15">
      <c r="K26" s="163"/>
      <c r="L26" s="163"/>
      <c r="M26" s="163"/>
      <c r="N26" s="163"/>
    </row>
    <row r="27" spans="1:26" s="140" customFormat="1" x14ac:dyDescent="0.15">
      <c r="K27" s="163"/>
      <c r="L27" s="163"/>
      <c r="M27" s="163"/>
      <c r="N27" s="163"/>
    </row>
    <row r="28" spans="1:26" s="140" customFormat="1" x14ac:dyDescent="0.15">
      <c r="K28" s="165"/>
      <c r="L28" s="166"/>
      <c r="M28" s="165"/>
      <c r="N28" s="163"/>
    </row>
    <row r="29" spans="1:26" s="140" customFormat="1" x14ac:dyDescent="0.15">
      <c r="K29" s="135"/>
      <c r="L29" s="135"/>
      <c r="M29" s="171"/>
      <c r="N29" s="163"/>
    </row>
    <row r="30" spans="1:26" s="140" customFormat="1" x14ac:dyDescent="0.15">
      <c r="K30" s="135"/>
      <c r="L30" s="135"/>
      <c r="M30" s="171"/>
      <c r="N30" s="163"/>
    </row>
    <row r="31" spans="1:26" s="140" customFormat="1" x14ac:dyDescent="0.15"/>
    <row r="32" spans="1:26" s="140" customFormat="1" x14ac:dyDescent="0.15"/>
    <row r="33" spans="1:26" s="140" customFormat="1" x14ac:dyDescent="0.15"/>
    <row r="34" spans="1:26" x14ac:dyDescent="0.15">
      <c r="A34" s="26" t="s">
        <v>225</v>
      </c>
      <c r="B34" s="26"/>
      <c r="C34" s="150"/>
      <c r="D34" s="150"/>
      <c r="E34" s="150"/>
      <c r="F34" s="150"/>
      <c r="G34" s="150"/>
      <c r="H34" s="150"/>
      <c r="I34" s="150"/>
      <c r="J34" s="150"/>
      <c r="K34" s="160"/>
      <c r="L34" s="160"/>
      <c r="M34" s="160"/>
      <c r="N34" s="160"/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</row>
    <row r="35" spans="1:26" s="154" customFormat="1" ht="12.75" x14ac:dyDescent="0.15">
      <c r="A35" s="153"/>
      <c r="B35" s="153"/>
      <c r="C35" s="153"/>
      <c r="H35" s="156"/>
      <c r="I35" s="156"/>
      <c r="J35" s="156"/>
      <c r="K35" s="153"/>
      <c r="L35" s="180" t="s">
        <v>73</v>
      </c>
      <c r="M35" s="153"/>
      <c r="N35" s="153"/>
    </row>
    <row r="36" spans="1:26" s="154" customFormat="1" ht="24.95" customHeight="1" x14ac:dyDescent="0.15">
      <c r="A36" s="442" t="s">
        <v>36</v>
      </c>
      <c r="B36" s="443"/>
      <c r="C36" s="444"/>
      <c r="D36" s="448" t="str">
        <f>D3</f>
        <v>令和元年度</v>
      </c>
      <c r="E36" s="449"/>
      <c r="F36" s="450"/>
      <c r="G36" s="420" t="str">
        <f>G3</f>
        <v>２年度</v>
      </c>
      <c r="H36" s="421"/>
      <c r="I36" s="422"/>
      <c r="J36" s="420" t="str">
        <f>J3</f>
        <v>３年度</v>
      </c>
      <c r="K36" s="421"/>
      <c r="L36" s="422"/>
      <c r="M36" s="70"/>
      <c r="N36" s="30"/>
    </row>
    <row r="37" spans="1:26" s="154" customFormat="1" ht="24.95" customHeight="1" x14ac:dyDescent="0.15">
      <c r="A37" s="445"/>
      <c r="B37" s="446"/>
      <c r="C37" s="447"/>
      <c r="D37" s="430" t="s">
        <v>19</v>
      </c>
      <c r="E37" s="431"/>
      <c r="F37" s="102" t="s">
        <v>75</v>
      </c>
      <c r="G37" s="430" t="s">
        <v>19</v>
      </c>
      <c r="H37" s="432"/>
      <c r="I37" s="181" t="s">
        <v>75</v>
      </c>
      <c r="J37" s="433" t="s">
        <v>19</v>
      </c>
      <c r="K37" s="434"/>
      <c r="L37" s="139" t="s">
        <v>75</v>
      </c>
      <c r="M37" s="21"/>
      <c r="N37" s="24"/>
    </row>
    <row r="38" spans="1:26" s="154" customFormat="1" ht="24.95" customHeight="1" x14ac:dyDescent="0.15">
      <c r="A38" s="441" t="s">
        <v>229</v>
      </c>
      <c r="B38" s="441"/>
      <c r="C38" s="441"/>
      <c r="D38" s="435">
        <v>74783</v>
      </c>
      <c r="E38" s="436"/>
      <c r="F38" s="131">
        <v>98.2</v>
      </c>
      <c r="G38" s="435">
        <v>75868</v>
      </c>
      <c r="H38" s="436"/>
      <c r="I38" s="131">
        <v>101.5</v>
      </c>
      <c r="J38" s="435">
        <f>+J7/'P9納税義務者数 '!J13*1000</f>
        <v>74885.577263510262</v>
      </c>
      <c r="K38" s="436"/>
      <c r="L38" s="131">
        <f>ROUND(J38/G38*100,1)</f>
        <v>98.7</v>
      </c>
      <c r="M38" s="73"/>
      <c r="N38" s="24"/>
    </row>
    <row r="39" spans="1:26" s="154" customFormat="1" ht="24.95" customHeight="1" x14ac:dyDescent="0.15">
      <c r="A39" s="424" t="s">
        <v>101</v>
      </c>
      <c r="B39" s="424"/>
      <c r="C39" s="424"/>
      <c r="D39" s="425">
        <v>118934</v>
      </c>
      <c r="E39" s="426"/>
      <c r="F39" s="132">
        <v>100.1</v>
      </c>
      <c r="G39" s="425">
        <v>119520</v>
      </c>
      <c r="H39" s="426"/>
      <c r="I39" s="132">
        <v>100.5</v>
      </c>
      <c r="J39" s="425">
        <f>+J10/'P9納税義務者数 '!J19*1000</f>
        <v>116979.55807148521</v>
      </c>
      <c r="K39" s="426"/>
      <c r="L39" s="132">
        <f>ROUND(J39/G39*100,1)</f>
        <v>97.9</v>
      </c>
      <c r="M39" s="73"/>
      <c r="N39" s="24"/>
    </row>
    <row r="40" spans="1:26" s="154" customFormat="1" ht="24.95" customHeight="1" x14ac:dyDescent="0.15">
      <c r="A40" s="427" t="s">
        <v>112</v>
      </c>
      <c r="B40" s="427"/>
      <c r="C40" s="427"/>
      <c r="D40" s="428">
        <v>29456</v>
      </c>
      <c r="E40" s="429"/>
      <c r="F40" s="96">
        <v>97.8</v>
      </c>
      <c r="G40" s="428">
        <v>29457</v>
      </c>
      <c r="H40" s="429"/>
      <c r="I40" s="96">
        <v>100</v>
      </c>
      <c r="J40" s="428">
        <f>+J13/'P9納税義務者数 '!J25*1000</f>
        <v>29804.79553682711</v>
      </c>
      <c r="K40" s="429"/>
      <c r="L40" s="96">
        <f>ROUND(J40/G40*100,1)</f>
        <v>101.2</v>
      </c>
      <c r="M40" s="73"/>
      <c r="N40" s="24"/>
    </row>
    <row r="41" spans="1:26" s="154" customFormat="1" ht="24.95" customHeight="1" x14ac:dyDescent="0.15">
      <c r="A41" s="423" t="s">
        <v>32</v>
      </c>
      <c r="B41" s="423"/>
      <c r="C41" s="423"/>
      <c r="D41" s="418">
        <v>94645</v>
      </c>
      <c r="E41" s="419"/>
      <c r="F41" s="133">
        <v>99.9</v>
      </c>
      <c r="G41" s="418">
        <v>95543</v>
      </c>
      <c r="H41" s="419"/>
      <c r="I41" s="133">
        <v>100.9</v>
      </c>
      <c r="J41" s="418">
        <f>+J16/'P9納税義務者数 '!J31*1000</f>
        <v>94042.097610944053</v>
      </c>
      <c r="K41" s="419"/>
      <c r="L41" s="133">
        <f>ROUND(J41/G41*100,1)</f>
        <v>98.4</v>
      </c>
      <c r="M41" s="73"/>
      <c r="N41" s="24"/>
    </row>
    <row r="42" spans="1:26" s="154" customFormat="1" ht="12.75" x14ac:dyDescent="0.15">
      <c r="A42" s="101"/>
      <c r="B42" s="24"/>
      <c r="C42" s="24"/>
      <c r="D42" s="24"/>
      <c r="E42" s="24"/>
      <c r="F42" s="24"/>
      <c r="G42" s="24"/>
      <c r="H42" s="24"/>
      <c r="I42" s="182"/>
      <c r="J42" s="182"/>
      <c r="K42" s="182"/>
      <c r="L42" s="180"/>
      <c r="M42" s="183"/>
      <c r="N42" s="153"/>
    </row>
    <row r="43" spans="1:26" x14ac:dyDescent="0.15">
      <c r="A43" s="101"/>
      <c r="L43" s="180"/>
      <c r="O43" s="151"/>
      <c r="P43" s="151"/>
      <c r="Q43" s="151"/>
      <c r="R43" s="151"/>
      <c r="S43" s="151"/>
      <c r="T43" s="151"/>
      <c r="U43" s="151"/>
      <c r="V43" s="151"/>
      <c r="W43" s="151"/>
      <c r="X43" s="151"/>
      <c r="Y43" s="151"/>
      <c r="Z43" s="151"/>
    </row>
    <row r="44" spans="1:26" s="184" customFormat="1" ht="24.95" customHeight="1" x14ac:dyDescent="0.15"/>
    <row r="45" spans="1:26" s="184" customFormat="1" ht="12" x14ac:dyDescent="0.15">
      <c r="A45" s="162"/>
      <c r="C45" s="162"/>
      <c r="D45" s="162"/>
      <c r="E45" s="162"/>
      <c r="F45" s="162"/>
      <c r="G45" s="162"/>
      <c r="H45" s="162"/>
      <c r="I45" s="162"/>
      <c r="J45" s="162"/>
      <c r="K45" s="162"/>
      <c r="L45" s="162"/>
      <c r="M45" s="162"/>
      <c r="N45" s="162"/>
    </row>
    <row r="46" spans="1:26" s="184" customFormat="1" ht="12" x14ac:dyDescent="0.15">
      <c r="A46" s="162"/>
      <c r="C46" s="162"/>
      <c r="D46" s="162"/>
      <c r="E46" s="162"/>
      <c r="F46" s="162"/>
      <c r="G46" s="162"/>
      <c r="H46" s="162"/>
      <c r="I46" s="162"/>
      <c r="J46" s="162"/>
      <c r="K46" s="162"/>
      <c r="L46" s="162"/>
      <c r="M46" s="162"/>
      <c r="N46" s="162"/>
    </row>
    <row r="47" spans="1:26" s="184" customFormat="1" ht="12" x14ac:dyDescent="0.15">
      <c r="A47" s="162"/>
      <c r="C47" s="162"/>
      <c r="D47" s="162"/>
      <c r="E47" s="162"/>
      <c r="F47" s="162"/>
      <c r="G47" s="162"/>
      <c r="H47" s="162"/>
      <c r="I47" s="162"/>
      <c r="J47" s="162"/>
      <c r="K47" s="162"/>
      <c r="L47" s="162"/>
      <c r="M47" s="162"/>
      <c r="N47" s="162"/>
    </row>
    <row r="48" spans="1:26" s="184" customFormat="1" ht="12" x14ac:dyDescent="0.15">
      <c r="A48" s="162"/>
      <c r="B48" s="162"/>
      <c r="C48" s="162"/>
      <c r="D48" s="162"/>
      <c r="E48" s="162"/>
      <c r="F48" s="162"/>
      <c r="G48" s="162"/>
      <c r="H48" s="162"/>
      <c r="I48" s="162"/>
      <c r="J48" s="162"/>
      <c r="K48" s="162"/>
      <c r="L48" s="162"/>
      <c r="M48" s="162"/>
      <c r="N48" s="162"/>
    </row>
    <row r="49" spans="1:14" s="184" customFormat="1" ht="12" x14ac:dyDescent="0.15">
      <c r="A49" s="162"/>
      <c r="B49" s="162"/>
      <c r="C49" s="162"/>
      <c r="D49" s="162"/>
      <c r="E49" s="162"/>
      <c r="F49" s="162"/>
      <c r="G49" s="162"/>
      <c r="H49" s="162"/>
      <c r="I49" s="162"/>
      <c r="J49" s="162"/>
      <c r="K49" s="162"/>
      <c r="L49" s="162"/>
      <c r="M49" s="162"/>
      <c r="N49" s="162"/>
    </row>
    <row r="50" spans="1:14" s="184" customFormat="1" ht="12" x14ac:dyDescent="0.15">
      <c r="A50" s="162"/>
      <c r="B50" s="162"/>
      <c r="C50" s="162"/>
      <c r="D50" s="162"/>
      <c r="E50" s="162"/>
      <c r="F50" s="162"/>
      <c r="G50" s="162"/>
      <c r="H50" s="162"/>
      <c r="I50" s="162"/>
      <c r="J50" s="162"/>
      <c r="K50" s="162"/>
      <c r="L50" s="162"/>
      <c r="M50" s="162"/>
      <c r="N50" s="162"/>
    </row>
    <row r="51" spans="1:14" s="184" customFormat="1" ht="12" x14ac:dyDescent="0.15"/>
    <row r="52" spans="1:14" s="184" customFormat="1" ht="12" x14ac:dyDescent="0.15"/>
    <row r="53" spans="1:14" s="184" customFormat="1" ht="12" x14ac:dyDescent="0.15"/>
    <row r="54" spans="1:14" s="184" customFormat="1" ht="12" x14ac:dyDescent="0.15"/>
    <row r="55" spans="1:14" s="184" customFormat="1" ht="12" x14ac:dyDescent="0.15"/>
    <row r="56" spans="1:14" s="184" customFormat="1" ht="12" x14ac:dyDescent="0.15"/>
    <row r="57" spans="1:14" s="184" customFormat="1" ht="12" x14ac:dyDescent="0.15"/>
    <row r="58" spans="1:14" s="184" customFormat="1" ht="12" x14ac:dyDescent="0.15"/>
  </sheetData>
  <mergeCells count="32">
    <mergeCell ref="G3:I3"/>
    <mergeCell ref="J3:L3"/>
    <mergeCell ref="A3:C4"/>
    <mergeCell ref="D3:F3"/>
    <mergeCell ref="A5:B7"/>
    <mergeCell ref="A8:A13"/>
    <mergeCell ref="B8:B10"/>
    <mergeCell ref="B11:B13"/>
    <mergeCell ref="A14:B16"/>
    <mergeCell ref="A38:C38"/>
    <mergeCell ref="D38:E38"/>
    <mergeCell ref="G38:H38"/>
    <mergeCell ref="A36:C37"/>
    <mergeCell ref="D36:F36"/>
    <mergeCell ref="G36:I36"/>
    <mergeCell ref="G40:H40"/>
    <mergeCell ref="D37:E37"/>
    <mergeCell ref="G37:H37"/>
    <mergeCell ref="J37:K37"/>
    <mergeCell ref="J38:K38"/>
    <mergeCell ref="J39:K39"/>
    <mergeCell ref="J40:K40"/>
    <mergeCell ref="J41:K41"/>
    <mergeCell ref="J36:L36"/>
    <mergeCell ref="A41:C41"/>
    <mergeCell ref="D41:E41"/>
    <mergeCell ref="G41:H41"/>
    <mergeCell ref="A39:C39"/>
    <mergeCell ref="D39:E39"/>
    <mergeCell ref="G39:H39"/>
    <mergeCell ref="A40:C40"/>
    <mergeCell ref="D40:E40"/>
  </mergeCells>
  <phoneticPr fontId="3"/>
  <printOptions gridLinesSet="0"/>
  <pageMargins left="0.59055118110236227" right="0.15748031496062992" top="0.59055118110236227" bottom="0.39370078740157483" header="0.70866141732283472" footer="0.31496062992125984"/>
  <pageSetup paperSize="9" firstPageNumber="20" pageOrder="overThenDown" orientation="portrait" blackAndWhite="1" useFirstPageNumber="1" r:id="rId1"/>
  <headerFooter alignWithMargins="0">
    <oddFooter>&amp;C&amp;"ＭＳ 明朝,標準"&amp;11－10－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0"/>
  </sheetPr>
  <dimension ref="A1:AA59"/>
  <sheetViews>
    <sheetView zoomScale="85" zoomScaleNormal="85" zoomScaleSheetLayoutView="85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ColWidth="8" defaultRowHeight="14.25" x14ac:dyDescent="0.15"/>
  <cols>
    <col min="1" max="1" width="2.5" style="7" customWidth="1"/>
    <col min="2" max="2" width="2.5" style="37" customWidth="1"/>
    <col min="3" max="3" width="2.25" style="3" customWidth="1"/>
    <col min="4" max="4" width="13.875" style="3" customWidth="1"/>
    <col min="5" max="6" width="11.625" style="3" customWidth="1"/>
    <col min="7" max="8" width="10" style="3" customWidth="1"/>
    <col min="9" max="9" width="7.875" style="3" customWidth="1"/>
    <col min="10" max="10" width="10.25" style="3" customWidth="1"/>
    <col min="11" max="11" width="11.75" style="3" customWidth="1"/>
    <col min="28" max="16384" width="8" style="3"/>
  </cols>
  <sheetData>
    <row r="1" spans="1:11" x14ac:dyDescent="0.15">
      <c r="A1" s="95" t="s">
        <v>220</v>
      </c>
      <c r="B1" s="4"/>
      <c r="C1" s="2"/>
      <c r="D1" s="2"/>
      <c r="E1" s="2"/>
      <c r="F1" s="2"/>
      <c r="G1" s="2"/>
      <c r="H1" s="2"/>
      <c r="I1" s="2"/>
      <c r="J1" s="2"/>
      <c r="K1" s="2"/>
    </row>
    <row r="2" spans="1:11" ht="12.75" customHeight="1" x14ac:dyDescent="0.15">
      <c r="A2" s="95"/>
      <c r="B2" s="4"/>
      <c r="C2" s="2"/>
      <c r="D2" s="2"/>
      <c r="E2" s="2"/>
      <c r="F2" s="2"/>
      <c r="G2" s="2"/>
      <c r="H2" s="2"/>
      <c r="I2" s="2"/>
      <c r="J2" s="2"/>
      <c r="K2" s="2"/>
    </row>
    <row r="3" spans="1:11" s="2" customFormat="1" ht="25.5" x14ac:dyDescent="0.15">
      <c r="A3" s="477" t="s">
        <v>64</v>
      </c>
      <c r="B3" s="478"/>
      <c r="C3" s="478"/>
      <c r="D3" s="479"/>
      <c r="E3" s="85" t="s">
        <v>5</v>
      </c>
      <c r="F3" s="86" t="s">
        <v>28</v>
      </c>
      <c r="G3" s="86" t="s">
        <v>18</v>
      </c>
      <c r="H3" s="86" t="s">
        <v>6</v>
      </c>
      <c r="I3" s="86" t="s">
        <v>109</v>
      </c>
      <c r="J3" s="86" t="s">
        <v>66</v>
      </c>
      <c r="K3" s="87" t="s">
        <v>40</v>
      </c>
    </row>
    <row r="4" spans="1:11" s="2" customFormat="1" ht="27" customHeight="1" x14ac:dyDescent="0.15">
      <c r="A4" s="459" t="s">
        <v>235</v>
      </c>
      <c r="B4" s="185"/>
      <c r="C4" s="466" t="s">
        <v>29</v>
      </c>
      <c r="D4" s="480"/>
      <c r="E4" s="32">
        <v>83082</v>
      </c>
      <c r="F4" s="33">
        <v>5591</v>
      </c>
      <c r="G4" s="33">
        <v>7</v>
      </c>
      <c r="H4" s="33">
        <v>17967</v>
      </c>
      <c r="I4" s="33">
        <v>7</v>
      </c>
      <c r="J4" s="89" t="s">
        <v>78</v>
      </c>
      <c r="K4" s="34">
        <v>106654</v>
      </c>
    </row>
    <row r="5" spans="1:11" s="2" customFormat="1" ht="27" customHeight="1" x14ac:dyDescent="0.15">
      <c r="A5" s="460"/>
      <c r="B5" s="186"/>
      <c r="C5" s="78" t="s">
        <v>0</v>
      </c>
      <c r="D5" s="79" t="s">
        <v>57</v>
      </c>
      <c r="E5" s="63">
        <v>77.900000000000006</v>
      </c>
      <c r="F5" s="35">
        <v>5.2</v>
      </c>
      <c r="G5" s="35">
        <v>0</v>
      </c>
      <c r="H5" s="35">
        <v>16.900000000000002</v>
      </c>
      <c r="I5" s="35">
        <v>0</v>
      </c>
      <c r="J5" s="89" t="s">
        <v>78</v>
      </c>
      <c r="K5" s="36">
        <v>100</v>
      </c>
    </row>
    <row r="6" spans="1:11" s="2" customFormat="1" ht="27" customHeight="1" x14ac:dyDescent="0.15">
      <c r="A6" s="460"/>
      <c r="B6" s="187"/>
      <c r="C6" s="468" t="s">
        <v>55</v>
      </c>
      <c r="D6" s="482"/>
      <c r="E6" s="32">
        <v>9594993</v>
      </c>
      <c r="F6" s="33">
        <v>610383</v>
      </c>
      <c r="G6" s="33">
        <v>509</v>
      </c>
      <c r="H6" s="33">
        <v>1293693</v>
      </c>
      <c r="I6" s="33">
        <v>25</v>
      </c>
      <c r="J6" s="90" t="s">
        <v>78</v>
      </c>
      <c r="K6" s="84">
        <v>11499603</v>
      </c>
    </row>
    <row r="7" spans="1:11" s="2" customFormat="1" ht="27" customHeight="1" x14ac:dyDescent="0.15">
      <c r="A7" s="460"/>
      <c r="B7" s="187"/>
      <c r="C7" s="80" t="s">
        <v>0</v>
      </c>
      <c r="D7" s="79" t="s">
        <v>57</v>
      </c>
      <c r="E7" s="63">
        <v>83.4</v>
      </c>
      <c r="F7" s="35">
        <v>5.3</v>
      </c>
      <c r="G7" s="35">
        <v>0</v>
      </c>
      <c r="H7" s="35">
        <v>11.299999999999999</v>
      </c>
      <c r="I7" s="83">
        <v>0</v>
      </c>
      <c r="J7" s="91" t="s">
        <v>78</v>
      </c>
      <c r="K7" s="36">
        <v>100</v>
      </c>
    </row>
    <row r="8" spans="1:11" s="2" customFormat="1" ht="27" customHeight="1" x14ac:dyDescent="0.15">
      <c r="A8" s="460"/>
      <c r="B8" s="188"/>
      <c r="C8" s="464" t="s">
        <v>76</v>
      </c>
      <c r="D8" s="483"/>
      <c r="E8" s="60">
        <v>115488.2</v>
      </c>
      <c r="F8" s="61">
        <v>109172.4</v>
      </c>
      <c r="G8" s="61">
        <v>72714.3</v>
      </c>
      <c r="H8" s="61">
        <v>72003.8</v>
      </c>
      <c r="I8" s="61">
        <v>3571.4</v>
      </c>
      <c r="J8" s="91" t="s">
        <v>78</v>
      </c>
      <c r="K8" s="62">
        <v>107821.6</v>
      </c>
    </row>
    <row r="9" spans="1:11" s="2" customFormat="1" ht="27" customHeight="1" x14ac:dyDescent="0.15">
      <c r="A9" s="460"/>
      <c r="B9" s="481" t="s">
        <v>42</v>
      </c>
      <c r="C9" s="472" t="s">
        <v>29</v>
      </c>
      <c r="D9" s="473"/>
      <c r="E9" s="51">
        <v>80460</v>
      </c>
      <c r="F9" s="52">
        <v>4955</v>
      </c>
      <c r="G9" s="52">
        <v>6</v>
      </c>
      <c r="H9" s="52">
        <v>14526</v>
      </c>
      <c r="I9" s="89" t="s">
        <v>78</v>
      </c>
      <c r="J9" s="52">
        <v>893</v>
      </c>
      <c r="K9" s="53">
        <v>100840</v>
      </c>
    </row>
    <row r="10" spans="1:11" s="2" customFormat="1" ht="27" customHeight="1" x14ac:dyDescent="0.15">
      <c r="A10" s="460"/>
      <c r="B10" s="470"/>
      <c r="C10" s="474" t="s">
        <v>54</v>
      </c>
      <c r="D10" s="475"/>
      <c r="E10" s="51">
        <v>256720535</v>
      </c>
      <c r="F10" s="52">
        <v>15633468</v>
      </c>
      <c r="G10" s="52">
        <v>13459</v>
      </c>
      <c r="H10" s="52">
        <v>30723750</v>
      </c>
      <c r="I10" s="89" t="s">
        <v>78</v>
      </c>
      <c r="J10" s="52">
        <v>4484331</v>
      </c>
      <c r="K10" s="53">
        <v>307575543</v>
      </c>
    </row>
    <row r="11" spans="1:11" s="2" customFormat="1" ht="27" customHeight="1" x14ac:dyDescent="0.15">
      <c r="A11" s="460"/>
      <c r="B11" s="470"/>
      <c r="C11" s="81" t="s">
        <v>0</v>
      </c>
      <c r="D11" s="82" t="s">
        <v>57</v>
      </c>
      <c r="E11" s="54">
        <v>83.5</v>
      </c>
      <c r="F11" s="55">
        <v>5</v>
      </c>
      <c r="G11" s="55">
        <v>0</v>
      </c>
      <c r="H11" s="55">
        <v>10</v>
      </c>
      <c r="I11" s="90" t="s">
        <v>78</v>
      </c>
      <c r="J11" s="55">
        <v>1.5</v>
      </c>
      <c r="K11" s="56">
        <v>100</v>
      </c>
    </row>
    <row r="12" spans="1:11" s="2" customFormat="1" ht="27" customHeight="1" x14ac:dyDescent="0.15">
      <c r="A12" s="461"/>
      <c r="B12" s="471"/>
      <c r="C12" s="462" t="s">
        <v>59</v>
      </c>
      <c r="D12" s="463"/>
      <c r="E12" s="57">
        <v>3190660.4</v>
      </c>
      <c r="F12" s="58">
        <v>3155089.4</v>
      </c>
      <c r="G12" s="58">
        <v>2243166.7000000002</v>
      </c>
      <c r="H12" s="58">
        <v>2115086.7000000002</v>
      </c>
      <c r="I12" s="92" t="s">
        <v>78</v>
      </c>
      <c r="J12" s="58">
        <v>5021647.3</v>
      </c>
      <c r="K12" s="59">
        <v>3050134.3</v>
      </c>
    </row>
    <row r="13" spans="1:11" s="2" customFormat="1" ht="27" customHeight="1" x14ac:dyDescent="0.15">
      <c r="A13" s="459" t="s">
        <v>226</v>
      </c>
      <c r="B13" s="185"/>
      <c r="C13" s="466" t="s">
        <v>29</v>
      </c>
      <c r="D13" s="480"/>
      <c r="E13" s="32">
        <v>82438</v>
      </c>
      <c r="F13" s="33">
        <v>5726</v>
      </c>
      <c r="G13" s="33">
        <v>4</v>
      </c>
      <c r="H13" s="33">
        <v>17978</v>
      </c>
      <c r="I13" s="33">
        <v>1</v>
      </c>
      <c r="J13" s="89" t="s">
        <v>78</v>
      </c>
      <c r="K13" s="34">
        <v>106147</v>
      </c>
    </row>
    <row r="14" spans="1:11" s="2" customFormat="1" ht="27" customHeight="1" x14ac:dyDescent="0.15">
      <c r="A14" s="460"/>
      <c r="B14" s="186"/>
      <c r="C14" s="78" t="s">
        <v>0</v>
      </c>
      <c r="D14" s="79" t="s">
        <v>57</v>
      </c>
      <c r="E14" s="63">
        <v>77.7</v>
      </c>
      <c r="F14" s="35">
        <v>5.4</v>
      </c>
      <c r="G14" s="35">
        <v>0</v>
      </c>
      <c r="H14" s="35">
        <v>16.899999999999999</v>
      </c>
      <c r="I14" s="35">
        <v>0</v>
      </c>
      <c r="J14" s="89" t="s">
        <v>78</v>
      </c>
      <c r="K14" s="36">
        <v>100</v>
      </c>
    </row>
    <row r="15" spans="1:11" s="2" customFormat="1" ht="27" customHeight="1" x14ac:dyDescent="0.15">
      <c r="A15" s="460"/>
      <c r="B15" s="187"/>
      <c r="C15" s="468" t="s">
        <v>55</v>
      </c>
      <c r="D15" s="482"/>
      <c r="E15" s="32">
        <v>9316681</v>
      </c>
      <c r="F15" s="33">
        <v>594047</v>
      </c>
      <c r="G15" s="33">
        <v>449</v>
      </c>
      <c r="H15" s="33">
        <v>1265562</v>
      </c>
      <c r="I15" s="33">
        <v>4</v>
      </c>
      <c r="J15" s="90" t="s">
        <v>78</v>
      </c>
      <c r="K15" s="84">
        <v>11176743</v>
      </c>
    </row>
    <row r="16" spans="1:11" s="2" customFormat="1" ht="27" customHeight="1" x14ac:dyDescent="0.15">
      <c r="A16" s="460"/>
      <c r="B16" s="187"/>
      <c r="C16" s="80" t="s">
        <v>0</v>
      </c>
      <c r="D16" s="79" t="s">
        <v>57</v>
      </c>
      <c r="E16" s="63">
        <v>83.4</v>
      </c>
      <c r="F16" s="35">
        <v>5.3</v>
      </c>
      <c r="G16" s="35">
        <v>0</v>
      </c>
      <c r="H16" s="35">
        <v>11.3</v>
      </c>
      <c r="I16" s="83">
        <v>0</v>
      </c>
      <c r="J16" s="91" t="s">
        <v>78</v>
      </c>
      <c r="K16" s="36">
        <v>100</v>
      </c>
    </row>
    <row r="17" spans="1:11" s="2" customFormat="1" ht="27" customHeight="1" x14ac:dyDescent="0.15">
      <c r="A17" s="460"/>
      <c r="B17" s="188"/>
      <c r="C17" s="464" t="s">
        <v>76</v>
      </c>
      <c r="D17" s="483"/>
      <c r="E17" s="60">
        <v>113014.39999999999</v>
      </c>
      <c r="F17" s="61">
        <v>103745.5</v>
      </c>
      <c r="G17" s="61">
        <v>112250</v>
      </c>
      <c r="H17" s="61">
        <v>70395</v>
      </c>
      <c r="I17" s="61">
        <v>4000</v>
      </c>
      <c r="J17" s="91" t="s">
        <v>78</v>
      </c>
      <c r="K17" s="62">
        <v>105294.9</v>
      </c>
    </row>
    <row r="18" spans="1:11" s="2" customFormat="1" ht="27" customHeight="1" x14ac:dyDescent="0.15">
      <c r="A18" s="460"/>
      <c r="B18" s="481" t="s">
        <v>42</v>
      </c>
      <c r="C18" s="472" t="s">
        <v>29</v>
      </c>
      <c r="D18" s="473"/>
      <c r="E18" s="51">
        <v>79640</v>
      </c>
      <c r="F18" s="52">
        <v>5038</v>
      </c>
      <c r="G18" s="52">
        <v>4</v>
      </c>
      <c r="H18" s="52">
        <v>14672</v>
      </c>
      <c r="I18" s="89" t="s">
        <v>78</v>
      </c>
      <c r="J18" s="52">
        <v>920</v>
      </c>
      <c r="K18" s="53">
        <v>100274</v>
      </c>
    </row>
    <row r="19" spans="1:11" s="2" customFormat="1" ht="27" customHeight="1" x14ac:dyDescent="0.15">
      <c r="A19" s="460"/>
      <c r="B19" s="470"/>
      <c r="C19" s="474" t="s">
        <v>54</v>
      </c>
      <c r="D19" s="475"/>
      <c r="E19" s="51">
        <v>260571057</v>
      </c>
      <c r="F19" s="52">
        <v>16188861</v>
      </c>
      <c r="G19" s="52">
        <v>13880</v>
      </c>
      <c r="H19" s="52">
        <v>32464553</v>
      </c>
      <c r="I19" s="89" t="s">
        <v>78</v>
      </c>
      <c r="J19" s="52">
        <v>4831719</v>
      </c>
      <c r="K19" s="53">
        <v>314070070</v>
      </c>
    </row>
    <row r="20" spans="1:11" s="2" customFormat="1" ht="27" customHeight="1" x14ac:dyDescent="0.15">
      <c r="A20" s="460"/>
      <c r="B20" s="470"/>
      <c r="C20" s="81" t="s">
        <v>0</v>
      </c>
      <c r="D20" s="82" t="s">
        <v>57</v>
      </c>
      <c r="E20" s="54">
        <v>83</v>
      </c>
      <c r="F20" s="55">
        <v>5.2</v>
      </c>
      <c r="G20" s="55">
        <v>0</v>
      </c>
      <c r="H20" s="55">
        <v>10.3</v>
      </c>
      <c r="I20" s="90" t="s">
        <v>78</v>
      </c>
      <c r="J20" s="55">
        <v>1.5</v>
      </c>
      <c r="K20" s="56">
        <v>100</v>
      </c>
    </row>
    <row r="21" spans="1:11" s="2" customFormat="1" ht="27" customHeight="1" x14ac:dyDescent="0.15">
      <c r="A21" s="461"/>
      <c r="B21" s="471"/>
      <c r="C21" s="462" t="s">
        <v>59</v>
      </c>
      <c r="D21" s="463"/>
      <c r="E21" s="57">
        <v>3271861.6</v>
      </c>
      <c r="F21" s="58">
        <v>3213350.7</v>
      </c>
      <c r="G21" s="58">
        <v>3470000</v>
      </c>
      <c r="H21" s="58">
        <v>2212687.6</v>
      </c>
      <c r="I21" s="92" t="s">
        <v>78</v>
      </c>
      <c r="J21" s="58">
        <v>5251868.5</v>
      </c>
      <c r="K21" s="59">
        <v>3132118.7</v>
      </c>
    </row>
    <row r="22" spans="1:11" s="2" customFormat="1" ht="27" customHeight="1" x14ac:dyDescent="0.15">
      <c r="A22" s="459" t="s">
        <v>236</v>
      </c>
      <c r="B22" s="185"/>
      <c r="C22" s="466" t="s">
        <v>29</v>
      </c>
      <c r="D22" s="467"/>
      <c r="E22" s="249">
        <v>82732</v>
      </c>
      <c r="F22" s="250">
        <v>5757</v>
      </c>
      <c r="G22" s="33">
        <v>3</v>
      </c>
      <c r="H22" s="33">
        <v>17857</v>
      </c>
      <c r="I22" s="33">
        <v>141</v>
      </c>
      <c r="J22" s="89" t="s">
        <v>60</v>
      </c>
      <c r="K22" s="34">
        <f>SUM(E22:J22)</f>
        <v>106490</v>
      </c>
    </row>
    <row r="23" spans="1:11" s="2" customFormat="1" ht="27" customHeight="1" x14ac:dyDescent="0.15">
      <c r="A23" s="460"/>
      <c r="B23" s="186"/>
      <c r="C23" s="78" t="s">
        <v>0</v>
      </c>
      <c r="D23" s="79" t="s">
        <v>57</v>
      </c>
      <c r="E23" s="251">
        <f>ROUND(E22/$K$22*100,1)</f>
        <v>77.7</v>
      </c>
      <c r="F23" s="35">
        <f>ROUND(F22/$K$22*100,1)</f>
        <v>5.4</v>
      </c>
      <c r="G23" s="35">
        <f>ROUND(G22/$K$22*100,1)</f>
        <v>0</v>
      </c>
      <c r="H23" s="35">
        <f>ROUND(H22/$K$22*100,1)</f>
        <v>16.8</v>
      </c>
      <c r="I23" s="35">
        <f>ROUND(I22/$K$22*100,1)</f>
        <v>0.1</v>
      </c>
      <c r="J23" s="89" t="s">
        <v>60</v>
      </c>
      <c r="K23" s="36">
        <f>ROUND(K22/$K$22*100,1)</f>
        <v>100</v>
      </c>
    </row>
    <row r="24" spans="1:11" s="2" customFormat="1" ht="27" customHeight="1" x14ac:dyDescent="0.15">
      <c r="A24" s="460"/>
      <c r="B24" s="187"/>
      <c r="C24" s="468" t="s">
        <v>58</v>
      </c>
      <c r="D24" s="469"/>
      <c r="E24" s="60">
        <v>9438897</v>
      </c>
      <c r="F24" s="252">
        <v>780899</v>
      </c>
      <c r="G24" s="253">
        <v>383</v>
      </c>
      <c r="H24" s="254">
        <v>1488343</v>
      </c>
      <c r="I24" s="254">
        <v>494</v>
      </c>
      <c r="J24" s="90" t="s">
        <v>60</v>
      </c>
      <c r="K24" s="255">
        <f>SUM(E24:J24)</f>
        <v>11709016</v>
      </c>
    </row>
    <row r="25" spans="1:11" s="2" customFormat="1" ht="27" customHeight="1" x14ac:dyDescent="0.15">
      <c r="A25" s="460"/>
      <c r="B25" s="187"/>
      <c r="C25" s="80" t="s">
        <v>0</v>
      </c>
      <c r="D25" s="79" t="s">
        <v>56</v>
      </c>
      <c r="E25" s="251">
        <f>ROUND(E24/$K$24*100,1)</f>
        <v>80.599999999999994</v>
      </c>
      <c r="F25" s="35">
        <f>ROUND(F24/$K$24*100,1)</f>
        <v>6.7</v>
      </c>
      <c r="G25" s="35">
        <f>ROUND(G24/$K$24*100,1)</f>
        <v>0</v>
      </c>
      <c r="H25" s="35">
        <f>ROUND(H24/$K$24*100,1)</f>
        <v>12.7</v>
      </c>
      <c r="I25" s="35">
        <f>ROUND(I24/$K$24*100,1)</f>
        <v>0</v>
      </c>
      <c r="J25" s="91" t="s">
        <v>60</v>
      </c>
      <c r="K25" s="36">
        <f>ROUND(K24/$K$24*100,1)</f>
        <v>100</v>
      </c>
    </row>
    <row r="26" spans="1:11" s="2" customFormat="1" ht="27" customHeight="1" x14ac:dyDescent="0.15">
      <c r="A26" s="460"/>
      <c r="B26" s="188"/>
      <c r="C26" s="464" t="s">
        <v>76</v>
      </c>
      <c r="D26" s="465"/>
      <c r="E26" s="256">
        <f>IF(E22=0,0,ROUND(E24*1000/E22,1))</f>
        <v>114090</v>
      </c>
      <c r="F26" s="252">
        <f>IF(F22=0,0,ROUND(F24*1000/F22,1))</f>
        <v>135643.4</v>
      </c>
      <c r="G26" s="253">
        <f>IF(G22=0,0,ROUND(G24*1000/G22,1))</f>
        <v>127666.7</v>
      </c>
      <c r="H26" s="254">
        <f>IF(H22=0,0,ROUND(H24*1000/H22,1))</f>
        <v>83347.899999999994</v>
      </c>
      <c r="I26" s="254">
        <f>IF(I22=0,0,ROUND(I24*1000/I22,1))</f>
        <v>3503.5</v>
      </c>
      <c r="J26" s="91" t="s">
        <v>60</v>
      </c>
      <c r="K26" s="255">
        <f>IF(K22=0,0,ROUND(K24*1000/K22,1))</f>
        <v>109954.1</v>
      </c>
    </row>
    <row r="27" spans="1:11" s="2" customFormat="1" ht="27" customHeight="1" x14ac:dyDescent="0.15">
      <c r="A27" s="460"/>
      <c r="B27" s="470" t="s">
        <v>42</v>
      </c>
      <c r="C27" s="472" t="s">
        <v>29</v>
      </c>
      <c r="D27" s="473"/>
      <c r="E27" s="51">
        <v>80095</v>
      </c>
      <c r="F27" s="52">
        <v>5042</v>
      </c>
      <c r="G27" s="52">
        <v>3</v>
      </c>
      <c r="H27" s="52">
        <v>14479</v>
      </c>
      <c r="I27" s="89" t="s">
        <v>60</v>
      </c>
      <c r="J27" s="52">
        <v>945</v>
      </c>
      <c r="K27" s="53">
        <f>SUM(E27:J27)</f>
        <v>100564</v>
      </c>
    </row>
    <row r="28" spans="1:11" s="2" customFormat="1" ht="27" customHeight="1" x14ac:dyDescent="0.15">
      <c r="A28" s="460"/>
      <c r="B28" s="470"/>
      <c r="C28" s="474" t="s">
        <v>54</v>
      </c>
      <c r="D28" s="475"/>
      <c r="E28" s="51">
        <v>264629275</v>
      </c>
      <c r="F28" s="52">
        <v>19468423</v>
      </c>
      <c r="G28" s="52">
        <v>9314</v>
      </c>
      <c r="H28" s="52">
        <v>32240547</v>
      </c>
      <c r="I28" s="89" t="s">
        <v>60</v>
      </c>
      <c r="J28" s="52">
        <v>5144216</v>
      </c>
      <c r="K28" s="53">
        <f>SUM(E28:J28)</f>
        <v>321491775</v>
      </c>
    </row>
    <row r="29" spans="1:11" s="2" customFormat="1" ht="27" customHeight="1" x14ac:dyDescent="0.15">
      <c r="A29" s="460"/>
      <c r="B29" s="470"/>
      <c r="C29" s="81" t="s">
        <v>0</v>
      </c>
      <c r="D29" s="82" t="s">
        <v>57</v>
      </c>
      <c r="E29" s="257">
        <f>ROUND(E28/$K$28*100,1)</f>
        <v>82.3</v>
      </c>
      <c r="F29" s="257">
        <f>ROUND(F28/$K$28*100,1)</f>
        <v>6.1</v>
      </c>
      <c r="G29" s="257">
        <f>ROUND(G28/$K$28*100,1)</f>
        <v>0</v>
      </c>
      <c r="H29" s="257">
        <f>ROUND(H28/$K$28*100,1)</f>
        <v>10</v>
      </c>
      <c r="I29" s="90" t="s">
        <v>60</v>
      </c>
      <c r="J29" s="257">
        <f>ROUND(J28/$K$28*100,1)</f>
        <v>1.6</v>
      </c>
      <c r="K29" s="258">
        <f>ROUND(K28/$K$28*100,1)</f>
        <v>100</v>
      </c>
    </row>
    <row r="30" spans="1:11" s="2" customFormat="1" ht="27" customHeight="1" x14ac:dyDescent="0.15">
      <c r="A30" s="461"/>
      <c r="B30" s="471"/>
      <c r="C30" s="462" t="s">
        <v>59</v>
      </c>
      <c r="D30" s="476"/>
      <c r="E30" s="57">
        <f>ROUND(E28*1000/E27,1)</f>
        <v>3303942.5</v>
      </c>
      <c r="F30" s="259">
        <f>ROUND(F28*1000/F27,1)</f>
        <v>3861250.1</v>
      </c>
      <c r="G30" s="259">
        <f>ROUND(G28*1000/G27,1)</f>
        <v>3104666.7</v>
      </c>
      <c r="H30" s="259">
        <f>ROUND(H28*1000/H27,1)</f>
        <v>2226710.9</v>
      </c>
      <c r="I30" s="92" t="s">
        <v>60</v>
      </c>
      <c r="J30" s="259">
        <f>ROUND(J28*1000/J27,1)</f>
        <v>5443614.7999999998</v>
      </c>
      <c r="K30" s="260">
        <f>ROUND(K28*1000/K27,1)</f>
        <v>3196887.3</v>
      </c>
    </row>
    <row r="31" spans="1:11" s="2" customFormat="1" ht="12.75" x14ac:dyDescent="0.15">
      <c r="A31" s="189"/>
      <c r="B31" s="189"/>
      <c r="C31" s="189"/>
      <c r="D31" s="189"/>
      <c r="E31" s="189"/>
      <c r="F31" s="189"/>
      <c r="G31" s="189"/>
      <c r="H31" s="189"/>
      <c r="I31" s="189"/>
      <c r="J31" s="189"/>
      <c r="K31" s="190" t="s">
        <v>103</v>
      </c>
    </row>
    <row r="32" spans="1:11" s="2" customFormat="1" ht="12.75" x14ac:dyDescent="0.15">
      <c r="A32" s="37"/>
      <c r="B32" s="37"/>
      <c r="C32" s="31"/>
      <c r="D32" s="31"/>
      <c r="E32" s="31"/>
      <c r="F32" s="31"/>
      <c r="G32" s="31"/>
      <c r="H32" s="31"/>
      <c r="I32" s="31"/>
      <c r="J32" s="31"/>
      <c r="K32" s="31"/>
    </row>
    <row r="33" spans="1:11" s="2" customFormat="1" ht="23.1" customHeight="1" x14ac:dyDescent="0.15">
      <c r="A33" s="37"/>
      <c r="B33" s="37"/>
      <c r="C33" s="31"/>
      <c r="D33" s="31"/>
      <c r="E33" s="31"/>
      <c r="F33" s="31"/>
      <c r="G33" s="31"/>
      <c r="H33" s="31"/>
      <c r="I33" s="31"/>
      <c r="J33" s="31"/>
      <c r="K33" s="31"/>
    </row>
    <row r="34" spans="1:11" s="31" customFormat="1" ht="12.75" x14ac:dyDescent="0.15">
      <c r="A34" s="37"/>
      <c r="B34" s="37"/>
    </row>
    <row r="35" spans="1:11" s="31" customFormat="1" ht="12.75" x14ac:dyDescent="0.15">
      <c r="A35" s="37"/>
      <c r="B35" s="37"/>
    </row>
    <row r="36" spans="1:11" s="31" customFormat="1" ht="12.75" x14ac:dyDescent="0.15">
      <c r="A36" s="37"/>
      <c r="B36" s="37"/>
    </row>
    <row r="37" spans="1:11" s="31" customFormat="1" ht="12.75" x14ac:dyDescent="0.15">
      <c r="A37" s="37"/>
      <c r="B37" s="37"/>
    </row>
    <row r="38" spans="1:11" s="31" customFormat="1" ht="12.75" x14ac:dyDescent="0.15">
      <c r="A38" s="37"/>
      <c r="B38" s="37"/>
    </row>
    <row r="39" spans="1:11" s="31" customFormat="1" ht="12.75" x14ac:dyDescent="0.15">
      <c r="A39" s="37"/>
      <c r="B39" s="37"/>
    </row>
    <row r="40" spans="1:11" s="31" customFormat="1" ht="12.75" x14ac:dyDescent="0.15">
      <c r="A40" s="37"/>
      <c r="B40" s="37"/>
    </row>
    <row r="41" spans="1:11" s="31" customFormat="1" ht="12.75" x14ac:dyDescent="0.15">
      <c r="A41" s="37"/>
      <c r="B41" s="37"/>
    </row>
    <row r="42" spans="1:11" s="31" customFormat="1" ht="12.75" x14ac:dyDescent="0.15">
      <c r="A42" s="37"/>
      <c r="B42" s="37"/>
    </row>
    <row r="43" spans="1:11" s="31" customFormat="1" ht="12.75" x14ac:dyDescent="0.15">
      <c r="A43" s="37"/>
      <c r="B43" s="37"/>
    </row>
    <row r="44" spans="1:11" s="31" customFormat="1" ht="12.75" x14ac:dyDescent="0.15">
      <c r="A44" s="37"/>
      <c r="B44" s="37"/>
    </row>
    <row r="45" spans="1:11" s="31" customFormat="1" ht="12.75" x14ac:dyDescent="0.15">
      <c r="A45" s="37"/>
      <c r="B45" s="37"/>
    </row>
    <row r="46" spans="1:11" s="31" customFormat="1" ht="12.75" x14ac:dyDescent="0.15">
      <c r="A46" s="37"/>
      <c r="B46" s="37"/>
    </row>
    <row r="47" spans="1:11" s="31" customFormat="1" ht="12.75" x14ac:dyDescent="0.15">
      <c r="A47" s="37"/>
      <c r="B47" s="37"/>
    </row>
    <row r="48" spans="1:11" s="31" customFormat="1" ht="12.75" x14ac:dyDescent="0.15">
      <c r="A48" s="37"/>
      <c r="B48" s="37"/>
    </row>
    <row r="49" spans="1:11" x14ac:dyDescent="0.15">
      <c r="A49" s="37"/>
      <c r="C49" s="31"/>
      <c r="D49" s="31"/>
      <c r="E49" s="31"/>
      <c r="F49" s="31"/>
      <c r="G49" s="31"/>
      <c r="H49" s="31"/>
      <c r="I49" s="31"/>
      <c r="J49" s="31"/>
      <c r="K49" s="31"/>
    </row>
    <row r="50" spans="1:11" x14ac:dyDescent="0.15">
      <c r="A50" s="37"/>
      <c r="C50" s="31"/>
      <c r="D50" s="31"/>
      <c r="E50" s="31"/>
      <c r="F50" s="31"/>
      <c r="G50" s="31"/>
      <c r="H50" s="31"/>
      <c r="I50" s="31"/>
      <c r="J50" s="31"/>
      <c r="K50" s="31"/>
    </row>
    <row r="51" spans="1:11" x14ac:dyDescent="0.15">
      <c r="A51" s="37"/>
      <c r="C51" s="31"/>
      <c r="D51" s="31"/>
      <c r="E51" s="31"/>
      <c r="F51" s="31"/>
      <c r="G51" s="31"/>
      <c r="H51" s="31"/>
      <c r="I51" s="31"/>
      <c r="J51" s="31"/>
      <c r="K51" s="31"/>
    </row>
    <row r="52" spans="1:11" x14ac:dyDescent="0.15">
      <c r="A52" s="37"/>
      <c r="C52" s="31"/>
      <c r="D52" s="31"/>
      <c r="E52" s="31"/>
      <c r="F52" s="31"/>
      <c r="G52" s="31"/>
      <c r="H52" s="31"/>
      <c r="I52" s="31"/>
      <c r="J52" s="31"/>
      <c r="K52" s="31"/>
    </row>
    <row r="53" spans="1:11" x14ac:dyDescent="0.15">
      <c r="A53" s="37"/>
      <c r="C53" s="31"/>
      <c r="D53" s="31"/>
      <c r="E53" s="31"/>
      <c r="F53" s="31"/>
      <c r="G53" s="31"/>
      <c r="H53" s="31"/>
      <c r="I53" s="31"/>
      <c r="J53" s="31"/>
      <c r="K53" s="31"/>
    </row>
    <row r="54" spans="1:11" x14ac:dyDescent="0.15">
      <c r="A54" s="37"/>
      <c r="C54" s="31"/>
      <c r="D54" s="31"/>
      <c r="E54" s="31"/>
      <c r="F54" s="31"/>
      <c r="G54" s="31"/>
      <c r="H54" s="31"/>
      <c r="I54" s="31"/>
      <c r="J54" s="31"/>
      <c r="K54" s="31"/>
    </row>
    <row r="55" spans="1:11" x14ac:dyDescent="0.15">
      <c r="A55" s="37"/>
      <c r="C55" s="31"/>
      <c r="D55" s="31"/>
      <c r="E55" s="31"/>
      <c r="F55" s="31"/>
      <c r="G55" s="31"/>
      <c r="H55" s="31"/>
      <c r="I55" s="31"/>
      <c r="J55" s="31"/>
      <c r="K55" s="31"/>
    </row>
    <row r="56" spans="1:11" x14ac:dyDescent="0.15">
      <c r="A56" s="37"/>
      <c r="C56" s="31"/>
      <c r="D56" s="31"/>
      <c r="E56" s="31"/>
      <c r="F56" s="31"/>
      <c r="G56" s="31"/>
      <c r="H56" s="31"/>
      <c r="I56" s="31"/>
      <c r="J56" s="31"/>
      <c r="K56" s="31"/>
    </row>
    <row r="57" spans="1:11" x14ac:dyDescent="0.15">
      <c r="A57" s="37"/>
      <c r="C57" s="31"/>
      <c r="D57" s="31"/>
      <c r="E57" s="31"/>
      <c r="F57" s="31"/>
      <c r="G57" s="31"/>
      <c r="H57" s="31"/>
      <c r="I57" s="31"/>
      <c r="J57" s="31"/>
      <c r="K57" s="31"/>
    </row>
    <row r="58" spans="1:11" x14ac:dyDescent="0.15">
      <c r="A58" s="37"/>
      <c r="C58" s="31"/>
      <c r="D58" s="31"/>
      <c r="E58" s="31"/>
      <c r="F58" s="31"/>
      <c r="G58" s="31"/>
      <c r="H58" s="31"/>
      <c r="I58" s="31"/>
      <c r="J58" s="31"/>
      <c r="K58" s="31"/>
    </row>
    <row r="59" spans="1:11" x14ac:dyDescent="0.15">
      <c r="A59" s="37"/>
      <c r="C59" s="31"/>
      <c r="D59" s="31"/>
      <c r="E59" s="31"/>
      <c r="F59" s="31"/>
      <c r="G59" s="31"/>
      <c r="H59" s="31"/>
      <c r="I59" s="31"/>
      <c r="J59" s="31"/>
      <c r="K59" s="31"/>
    </row>
  </sheetData>
  <mergeCells count="25">
    <mergeCell ref="B18:B21"/>
    <mergeCell ref="C6:D6"/>
    <mergeCell ref="C15:D15"/>
    <mergeCell ref="C8:D8"/>
    <mergeCell ref="C17:D17"/>
    <mergeCell ref="C19:D19"/>
    <mergeCell ref="C18:D18"/>
    <mergeCell ref="C13:D13"/>
    <mergeCell ref="A3:D3"/>
    <mergeCell ref="C4:D4"/>
    <mergeCell ref="C12:D12"/>
    <mergeCell ref="C9:D9"/>
    <mergeCell ref="C10:D10"/>
    <mergeCell ref="A4:A12"/>
    <mergeCell ref="B9:B12"/>
    <mergeCell ref="A13:A21"/>
    <mergeCell ref="C21:D21"/>
    <mergeCell ref="C26:D26"/>
    <mergeCell ref="A22:A30"/>
    <mergeCell ref="C22:D22"/>
    <mergeCell ref="C24:D24"/>
    <mergeCell ref="B27:B30"/>
    <mergeCell ref="C27:D27"/>
    <mergeCell ref="C28:D28"/>
    <mergeCell ref="C30:D30"/>
  </mergeCells>
  <phoneticPr fontId="5"/>
  <printOptions gridLinesSet="0"/>
  <pageMargins left="0.59055118110236227" right="0.19685039370078741" top="0.39370078740157483" bottom="0.39370078740157483" header="0.51181102362204722" footer="0.31496062992125984"/>
  <pageSetup paperSize="9" scale="94" firstPageNumber="22" pageOrder="overThenDown" orientation="portrait" blackAndWhite="1" useFirstPageNumber="1" r:id="rId1"/>
  <headerFooter alignWithMargins="0">
    <oddFooter>&amp;C&amp;"ＭＳ 明朝,標準"&amp;11－11－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E1:AD29"/>
  <sheetViews>
    <sheetView zoomScaleNormal="100" zoomScaleSheetLayoutView="100" workbookViewId="0">
      <selection activeCell="J1" sqref="J1"/>
    </sheetView>
  </sheetViews>
  <sheetFormatPr defaultColWidth="8" defaultRowHeight="14.25" x14ac:dyDescent="0.15"/>
  <cols>
    <col min="1" max="9" width="8" style="6" customWidth="1"/>
    <col min="10" max="10" width="17.375" style="6" customWidth="1"/>
    <col min="31" max="16384" width="8" style="6"/>
  </cols>
  <sheetData>
    <row r="1" ht="30" customHeight="1" x14ac:dyDescent="0.15"/>
    <row r="2" ht="34.5" customHeight="1" x14ac:dyDescent="0.15"/>
    <row r="3" ht="34.5" customHeight="1" x14ac:dyDescent="0.15"/>
    <row r="4" ht="34.5" customHeight="1" x14ac:dyDescent="0.15"/>
    <row r="5" ht="34.5" customHeight="1" x14ac:dyDescent="0.15"/>
    <row r="6" ht="34.5" customHeight="1" x14ac:dyDescent="0.15"/>
    <row r="7" ht="34.5" customHeight="1" x14ac:dyDescent="0.15"/>
    <row r="8" ht="34.5" customHeight="1" x14ac:dyDescent="0.15"/>
    <row r="9" ht="34.5" customHeight="1" x14ac:dyDescent="0.15"/>
    <row r="10" ht="34.5" customHeight="1" x14ac:dyDescent="0.15"/>
    <row r="11" ht="34.5" customHeight="1" x14ac:dyDescent="0.15"/>
    <row r="12" ht="34.5" customHeight="1" x14ac:dyDescent="0.15"/>
    <row r="13" ht="34.5" customHeight="1" x14ac:dyDescent="0.15"/>
    <row r="14" ht="34.5" customHeight="1" x14ac:dyDescent="0.15"/>
    <row r="15" ht="34.5" customHeight="1" x14ac:dyDescent="0.15"/>
    <row r="16" ht="34.5" customHeight="1" x14ac:dyDescent="0.15"/>
    <row r="17" spans="5:9" ht="34.5" customHeight="1" x14ac:dyDescent="0.15"/>
    <row r="18" spans="5:9" ht="34.5" customHeight="1" x14ac:dyDescent="0.15"/>
    <row r="19" spans="5:9" ht="34.5" customHeight="1" x14ac:dyDescent="0.15"/>
    <row r="28" spans="5:9" x14ac:dyDescent="0.15">
      <c r="F28" s="484"/>
      <c r="G28" s="484"/>
      <c r="H28" s="484"/>
      <c r="I28" s="484"/>
    </row>
    <row r="29" spans="5:9" x14ac:dyDescent="0.15">
      <c r="E29" s="5"/>
    </row>
  </sheetData>
  <mergeCells count="1">
    <mergeCell ref="F28:I28"/>
  </mergeCells>
  <phoneticPr fontId="5"/>
  <printOptions gridLinesSet="0"/>
  <pageMargins left="0.78740157480314965" right="0.35433070866141736" top="0.78740157480314965" bottom="0.39370078740157483" header="0.62992125984251968" footer="0.31496062992125984"/>
  <pageSetup paperSize="9" firstPageNumber="29" pageOrder="overThenDown" orientation="portrait" useFirstPageNumber="1" r:id="rId1"/>
  <headerFooter alignWithMargins="0">
    <oddFooter>&amp;C&amp;"ＭＳ 明朝,標準"&amp;11－12－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O36"/>
  <sheetViews>
    <sheetView view="pageBreakPreview" zoomScaleNormal="100" zoomScaleSheetLayoutView="100" workbookViewId="0">
      <selection activeCell="B1" sqref="B1"/>
    </sheetView>
  </sheetViews>
  <sheetFormatPr defaultRowHeight="12.75" x14ac:dyDescent="0.15"/>
  <cols>
    <col min="1" max="1" width="1.5" style="197" customWidth="1"/>
    <col min="2" max="2" width="13.375" style="197" customWidth="1"/>
    <col min="3" max="3" width="10.25" style="197" customWidth="1"/>
    <col min="4" max="4" width="11" style="197" customWidth="1"/>
    <col min="5" max="5" width="14.375" style="197" bestFit="1" customWidth="1"/>
    <col min="6" max="6" width="9.125" style="197" customWidth="1"/>
    <col min="7" max="7" width="14.375" style="197" customWidth="1"/>
    <col min="8" max="8" width="9.125" style="197" customWidth="1"/>
    <col min="9" max="9" width="14.375" style="197" customWidth="1"/>
    <col min="10" max="10" width="9.125" style="197" customWidth="1"/>
    <col min="11" max="11" width="9.25" style="363" customWidth="1"/>
    <col min="12" max="22" width="7.875" style="197" customWidth="1"/>
    <col min="23" max="16384" width="9" style="197"/>
  </cols>
  <sheetData>
    <row r="1" spans="2:14" ht="17.25" x14ac:dyDescent="0.15">
      <c r="B1" s="195" t="s">
        <v>114</v>
      </c>
      <c r="C1" s="195"/>
      <c r="D1" s="195"/>
      <c r="E1" s="196"/>
      <c r="F1" s="196"/>
      <c r="G1" s="196"/>
      <c r="H1" s="196"/>
      <c r="I1" s="196"/>
      <c r="J1" s="196"/>
      <c r="K1" s="361"/>
      <c r="L1" s="196"/>
      <c r="M1" s="196"/>
    </row>
    <row r="2" spans="2:14" ht="9.75" customHeight="1" x14ac:dyDescent="0.15">
      <c r="B2" s="195"/>
      <c r="C2" s="195"/>
      <c r="D2" s="195"/>
      <c r="E2" s="196"/>
      <c r="F2" s="196"/>
      <c r="G2" s="196"/>
      <c r="H2" s="196"/>
      <c r="I2" s="196"/>
      <c r="J2" s="196"/>
      <c r="K2" s="361"/>
      <c r="L2" s="196"/>
      <c r="M2" s="196"/>
    </row>
    <row r="3" spans="2:14" ht="23.25" customHeight="1" x14ac:dyDescent="0.15">
      <c r="B3" s="198" t="s">
        <v>221</v>
      </c>
      <c r="C3" s="198"/>
      <c r="D3" s="198"/>
      <c r="E3" s="199"/>
      <c r="F3" s="199"/>
      <c r="G3" s="199"/>
      <c r="H3" s="199"/>
      <c r="I3" s="200" t="s">
        <v>116</v>
      </c>
      <c r="J3" s="196"/>
      <c r="K3" s="361"/>
      <c r="L3" s="196"/>
      <c r="M3" s="196"/>
      <c r="N3" s="201"/>
    </row>
    <row r="4" spans="2:14" ht="23.25" customHeight="1" x14ac:dyDescent="0.15">
      <c r="B4" s="487" t="s">
        <v>117</v>
      </c>
      <c r="C4" s="489" t="s">
        <v>118</v>
      </c>
      <c r="D4" s="347" t="s">
        <v>119</v>
      </c>
      <c r="E4" s="491" t="s">
        <v>230</v>
      </c>
      <c r="F4" s="492"/>
      <c r="G4" s="491" t="s">
        <v>231</v>
      </c>
      <c r="H4" s="492"/>
      <c r="I4" s="491" t="s">
        <v>233</v>
      </c>
      <c r="J4" s="492"/>
      <c r="K4" s="362"/>
    </row>
    <row r="5" spans="2:14" ht="30.75" customHeight="1" x14ac:dyDescent="0.15">
      <c r="B5" s="488"/>
      <c r="C5" s="490"/>
      <c r="D5" s="348" t="s">
        <v>120</v>
      </c>
      <c r="E5" s="349" t="s">
        <v>122</v>
      </c>
      <c r="F5" s="350" t="s">
        <v>121</v>
      </c>
      <c r="G5" s="351" t="s">
        <v>122</v>
      </c>
      <c r="H5" s="350" t="s">
        <v>121</v>
      </c>
      <c r="I5" s="351" t="s">
        <v>122</v>
      </c>
      <c r="J5" s="350" t="s">
        <v>121</v>
      </c>
    </row>
    <row r="6" spans="2:14" s="206" customFormat="1" ht="23.25" customHeight="1" x14ac:dyDescent="0.15">
      <c r="B6" s="202" t="s">
        <v>123</v>
      </c>
      <c r="C6" s="493" t="s">
        <v>124</v>
      </c>
      <c r="D6" s="203">
        <v>3600000</v>
      </c>
      <c r="E6" s="204">
        <v>30</v>
      </c>
      <c r="F6" s="205">
        <v>0.7</v>
      </c>
      <c r="G6" s="321">
        <v>29</v>
      </c>
      <c r="H6" s="205">
        <v>0.6</v>
      </c>
      <c r="I6" s="321">
        <f>P13データ!C4</f>
        <v>28</v>
      </c>
      <c r="J6" s="205">
        <f>P13データ!D4</f>
        <v>0.6</v>
      </c>
      <c r="K6" s="357"/>
    </row>
    <row r="7" spans="2:14" s="206" customFormat="1" ht="26.25" customHeight="1" x14ac:dyDescent="0.15">
      <c r="B7" s="207" t="s">
        <v>125</v>
      </c>
      <c r="C7" s="494"/>
      <c r="D7" s="208">
        <v>2100000</v>
      </c>
      <c r="E7" s="210">
        <v>12</v>
      </c>
      <c r="F7" s="209">
        <v>0.3</v>
      </c>
      <c r="G7" s="322">
        <v>13</v>
      </c>
      <c r="H7" s="323">
        <v>0.3</v>
      </c>
      <c r="I7" s="321">
        <f>P13データ!C5</f>
        <v>9</v>
      </c>
      <c r="J7" s="205">
        <f>P13データ!D5</f>
        <v>0.2</v>
      </c>
      <c r="K7" s="357"/>
    </row>
    <row r="8" spans="2:14" s="206" customFormat="1" ht="23.25" customHeight="1" x14ac:dyDescent="0.15">
      <c r="B8" s="207" t="s">
        <v>126</v>
      </c>
      <c r="C8" s="211" t="s">
        <v>127</v>
      </c>
      <c r="D8" s="208">
        <v>492000</v>
      </c>
      <c r="E8" s="210">
        <v>199</v>
      </c>
      <c r="F8" s="209">
        <v>4.3</v>
      </c>
      <c r="G8" s="322">
        <v>193</v>
      </c>
      <c r="H8" s="323">
        <v>4.0999999999999996</v>
      </c>
      <c r="I8" s="321">
        <f>P13データ!C6</f>
        <v>186</v>
      </c>
      <c r="J8" s="205">
        <f>P13データ!D6</f>
        <v>3.9</v>
      </c>
      <c r="K8" s="357"/>
    </row>
    <row r="9" spans="2:14" s="206" customFormat="1" ht="23.25" customHeight="1" x14ac:dyDescent="0.15">
      <c r="B9" s="485" t="s">
        <v>128</v>
      </c>
      <c r="C9" s="211" t="s">
        <v>124</v>
      </c>
      <c r="D9" s="213">
        <v>480000</v>
      </c>
      <c r="E9" s="210">
        <v>28</v>
      </c>
      <c r="F9" s="209">
        <v>0.6</v>
      </c>
      <c r="G9" s="322">
        <v>27</v>
      </c>
      <c r="H9" s="323">
        <v>0.6</v>
      </c>
      <c r="I9" s="321">
        <f>P13データ!C7</f>
        <v>31</v>
      </c>
      <c r="J9" s="205">
        <f>P13データ!D7</f>
        <v>0.6</v>
      </c>
      <c r="K9" s="357"/>
    </row>
    <row r="10" spans="2:14" s="206" customFormat="1" ht="23.25" customHeight="1" x14ac:dyDescent="0.15">
      <c r="B10" s="486"/>
      <c r="C10" s="211" t="s">
        <v>127</v>
      </c>
      <c r="D10" s="213">
        <v>192000</v>
      </c>
      <c r="E10" s="210">
        <v>147</v>
      </c>
      <c r="F10" s="209">
        <v>3.2</v>
      </c>
      <c r="G10" s="322">
        <v>150</v>
      </c>
      <c r="H10" s="323">
        <v>3.2</v>
      </c>
      <c r="I10" s="321">
        <f>P13データ!C8</f>
        <v>147</v>
      </c>
      <c r="J10" s="205">
        <f>P13データ!D8</f>
        <v>3</v>
      </c>
      <c r="K10" s="357"/>
    </row>
    <row r="11" spans="2:14" s="206" customFormat="1" ht="23.25" customHeight="1" x14ac:dyDescent="0.15">
      <c r="B11" s="485" t="s">
        <v>129</v>
      </c>
      <c r="C11" s="211" t="s">
        <v>124</v>
      </c>
      <c r="D11" s="213">
        <v>180000</v>
      </c>
      <c r="E11" s="210">
        <v>63</v>
      </c>
      <c r="F11" s="209">
        <v>1.4</v>
      </c>
      <c r="G11" s="322">
        <v>63</v>
      </c>
      <c r="H11" s="323">
        <v>1.3</v>
      </c>
      <c r="I11" s="321">
        <f>P13データ!C9</f>
        <v>63</v>
      </c>
      <c r="J11" s="205">
        <f>P13データ!D9</f>
        <v>1.3</v>
      </c>
      <c r="K11" s="357"/>
    </row>
    <row r="12" spans="2:14" s="206" customFormat="1" ht="23.25" customHeight="1" x14ac:dyDescent="0.15">
      <c r="B12" s="495"/>
      <c r="C12" s="211" t="s">
        <v>127</v>
      </c>
      <c r="D12" s="213">
        <v>156000</v>
      </c>
      <c r="E12" s="210">
        <v>548</v>
      </c>
      <c r="F12" s="209">
        <v>11.9</v>
      </c>
      <c r="G12" s="322">
        <v>538</v>
      </c>
      <c r="H12" s="323">
        <v>11.4</v>
      </c>
      <c r="I12" s="321">
        <f>P13データ!C10</f>
        <v>548</v>
      </c>
      <c r="J12" s="205">
        <f>P13データ!D10</f>
        <v>11.4</v>
      </c>
      <c r="K12" s="357"/>
    </row>
    <row r="13" spans="2:14" s="206" customFormat="1" ht="23.25" customHeight="1" x14ac:dyDescent="0.15">
      <c r="B13" s="214" t="s">
        <v>130</v>
      </c>
      <c r="C13" s="211" t="s">
        <v>124</v>
      </c>
      <c r="D13" s="213">
        <v>144000</v>
      </c>
      <c r="E13" s="210">
        <v>20</v>
      </c>
      <c r="F13" s="212">
        <v>0.4</v>
      </c>
      <c r="G13" s="322">
        <v>18</v>
      </c>
      <c r="H13" s="324">
        <v>0.4</v>
      </c>
      <c r="I13" s="321">
        <f>P13データ!C11</f>
        <v>22</v>
      </c>
      <c r="J13" s="205">
        <f>P13データ!D11</f>
        <v>0.5</v>
      </c>
      <c r="K13" s="357"/>
    </row>
    <row r="14" spans="2:14" s="206" customFormat="1" ht="23.25" customHeight="1" x14ac:dyDescent="0.15">
      <c r="B14" s="496" t="s">
        <v>131</v>
      </c>
      <c r="C14" s="497"/>
      <c r="D14" s="215">
        <v>60000</v>
      </c>
      <c r="E14" s="216">
        <v>3543</v>
      </c>
      <c r="F14" s="212">
        <v>77.2</v>
      </c>
      <c r="G14" s="325">
        <v>3671</v>
      </c>
      <c r="H14" s="324">
        <v>78.099999999999994</v>
      </c>
      <c r="I14" s="321">
        <f>P13データ!C12</f>
        <v>3782</v>
      </c>
      <c r="J14" s="205">
        <f>P13データ!D12</f>
        <v>78.5</v>
      </c>
      <c r="K14" s="357"/>
    </row>
    <row r="15" spans="2:14" ht="23.25" customHeight="1" x14ac:dyDescent="0.15">
      <c r="B15" s="498" t="s">
        <v>132</v>
      </c>
      <c r="C15" s="499"/>
      <c r="D15" s="500"/>
      <c r="E15" s="218">
        <f>SUM(E6:E14)</f>
        <v>4590</v>
      </c>
      <c r="F15" s="217">
        <v>100</v>
      </c>
      <c r="G15" s="326">
        <f>SUM(G6:G14)</f>
        <v>4702</v>
      </c>
      <c r="H15" s="217">
        <f>SUM(H6:H14)</f>
        <v>100</v>
      </c>
      <c r="I15" s="326">
        <f>SUM(I6:I14)</f>
        <v>4816</v>
      </c>
      <c r="J15" s="217">
        <f>SUM(J6:J14)</f>
        <v>100</v>
      </c>
    </row>
    <row r="17" spans="2:15" ht="23.25" customHeight="1" x14ac:dyDescent="0.15">
      <c r="B17" s="198" t="s">
        <v>222</v>
      </c>
      <c r="C17" s="198"/>
      <c r="D17" s="198"/>
      <c r="E17" s="199"/>
      <c r="F17" s="199"/>
      <c r="G17" s="199"/>
      <c r="H17" s="199"/>
      <c r="I17" s="200" t="s">
        <v>133</v>
      </c>
      <c r="J17" s="196"/>
    </row>
    <row r="18" spans="2:15" ht="23.25" customHeight="1" x14ac:dyDescent="0.15">
      <c r="B18" s="501"/>
      <c r="C18" s="501"/>
      <c r="D18" s="501"/>
      <c r="E18" s="502" t="str">
        <f>E4</f>
        <v>令和元年度</v>
      </c>
      <c r="F18" s="502"/>
      <c r="G18" s="502" t="str">
        <f>G4</f>
        <v>２年度</v>
      </c>
      <c r="H18" s="502"/>
      <c r="I18" s="491" t="str">
        <f>I4</f>
        <v>３年度</v>
      </c>
      <c r="J18" s="492"/>
    </row>
    <row r="19" spans="2:15" x14ac:dyDescent="0.15">
      <c r="B19" s="501"/>
      <c r="C19" s="501"/>
      <c r="D19" s="501"/>
      <c r="E19" s="505" t="s">
        <v>134</v>
      </c>
      <c r="F19" s="526" t="s">
        <v>135</v>
      </c>
      <c r="G19" s="503" t="s">
        <v>134</v>
      </c>
      <c r="H19" s="527" t="s">
        <v>135</v>
      </c>
      <c r="I19" s="503" t="s">
        <v>134</v>
      </c>
      <c r="J19" s="506" t="s">
        <v>135</v>
      </c>
      <c r="M19" s="220"/>
    </row>
    <row r="20" spans="2:15" x14ac:dyDescent="0.15">
      <c r="B20" s="501"/>
      <c r="C20" s="501"/>
      <c r="D20" s="501"/>
      <c r="E20" s="503"/>
      <c r="F20" s="527"/>
      <c r="G20" s="504"/>
      <c r="H20" s="528"/>
      <c r="I20" s="504"/>
      <c r="J20" s="507"/>
    </row>
    <row r="21" spans="2:15" x14ac:dyDescent="0.15">
      <c r="B21" s="508" t="s">
        <v>136</v>
      </c>
      <c r="C21" s="500" t="s">
        <v>137</v>
      </c>
      <c r="D21" s="511"/>
      <c r="E21" s="514">
        <v>1214424400</v>
      </c>
      <c r="F21" s="516">
        <v>99.8</v>
      </c>
      <c r="G21" s="518">
        <v>942832100</v>
      </c>
      <c r="H21" s="517">
        <v>77.599999999999994</v>
      </c>
      <c r="I21" s="514">
        <f>グラフ元データ!P8</f>
        <v>806171600</v>
      </c>
      <c r="J21" s="529">
        <f>ROUND(I21/G21*100,1)</f>
        <v>85.5</v>
      </c>
    </row>
    <row r="22" spans="2:15" x14ac:dyDescent="0.15">
      <c r="B22" s="509"/>
      <c r="C22" s="512"/>
      <c r="D22" s="513"/>
      <c r="E22" s="515"/>
      <c r="F22" s="517"/>
      <c r="G22" s="519"/>
      <c r="H22" s="525"/>
      <c r="I22" s="515"/>
      <c r="J22" s="530"/>
    </row>
    <row r="23" spans="2:15" x14ac:dyDescent="0.15">
      <c r="B23" s="509"/>
      <c r="C23" s="531" t="s">
        <v>138</v>
      </c>
      <c r="D23" s="532"/>
      <c r="E23" s="535">
        <v>18405800</v>
      </c>
      <c r="F23" s="520">
        <v>83.6</v>
      </c>
      <c r="G23" s="524">
        <v>17754900</v>
      </c>
      <c r="H23" s="536">
        <v>96.5</v>
      </c>
      <c r="I23" s="523">
        <f>グラフ元データ!P9</f>
        <v>33979800</v>
      </c>
      <c r="J23" s="520">
        <f>ROUND(I23/G23*100,1)</f>
        <v>191.4</v>
      </c>
    </row>
    <row r="24" spans="2:15" x14ac:dyDescent="0.15">
      <c r="B24" s="509"/>
      <c r="C24" s="533"/>
      <c r="D24" s="534"/>
      <c r="E24" s="515"/>
      <c r="F24" s="517"/>
      <c r="G24" s="519"/>
      <c r="H24" s="525"/>
      <c r="I24" s="515"/>
      <c r="J24" s="517"/>
    </row>
    <row r="25" spans="2:15" x14ac:dyDescent="0.15">
      <c r="B25" s="509"/>
      <c r="C25" s="521" t="s">
        <v>139</v>
      </c>
      <c r="D25" s="522"/>
      <c r="E25" s="523">
        <v>1232830200</v>
      </c>
      <c r="F25" s="520">
        <v>99.6</v>
      </c>
      <c r="G25" s="524">
        <v>960587000</v>
      </c>
      <c r="H25" s="536">
        <v>77.900000000000006</v>
      </c>
      <c r="I25" s="523">
        <f>SUM(I21:I24)</f>
        <v>840151400</v>
      </c>
      <c r="J25" s="520">
        <f>ROUND(I25/G25*100,1)</f>
        <v>87.5</v>
      </c>
      <c r="L25" s="220"/>
      <c r="M25" s="220"/>
      <c r="N25" s="220"/>
      <c r="O25" s="220"/>
    </row>
    <row r="26" spans="2:15" x14ac:dyDescent="0.15">
      <c r="B26" s="510"/>
      <c r="C26" s="500"/>
      <c r="D26" s="511"/>
      <c r="E26" s="514"/>
      <c r="F26" s="516"/>
      <c r="G26" s="523"/>
      <c r="H26" s="538"/>
      <c r="I26" s="514"/>
      <c r="J26" s="516"/>
      <c r="L26" s="220"/>
      <c r="M26" s="220"/>
      <c r="N26" s="220"/>
      <c r="O26" s="220"/>
    </row>
    <row r="27" spans="2:15" x14ac:dyDescent="0.15">
      <c r="B27" s="508" t="s">
        <v>140</v>
      </c>
      <c r="C27" s="500" t="s">
        <v>137</v>
      </c>
      <c r="D27" s="511"/>
      <c r="E27" s="514">
        <v>549120000</v>
      </c>
      <c r="F27" s="516">
        <v>100.3</v>
      </c>
      <c r="G27" s="518">
        <v>547940000</v>
      </c>
      <c r="H27" s="517">
        <v>99.8</v>
      </c>
      <c r="I27" s="514">
        <f>グラフ元データ!P5</f>
        <v>535293000</v>
      </c>
      <c r="J27" s="529">
        <f>ROUND(I27/G27*100,1)</f>
        <v>97.7</v>
      </c>
      <c r="L27" s="220"/>
      <c r="M27" s="220"/>
      <c r="N27" s="220"/>
      <c r="O27" s="220"/>
    </row>
    <row r="28" spans="2:15" x14ac:dyDescent="0.15">
      <c r="B28" s="509"/>
      <c r="C28" s="512"/>
      <c r="D28" s="513"/>
      <c r="E28" s="518"/>
      <c r="F28" s="517"/>
      <c r="G28" s="519"/>
      <c r="H28" s="525"/>
      <c r="I28" s="518"/>
      <c r="J28" s="530"/>
      <c r="L28" s="220"/>
      <c r="M28" s="220"/>
      <c r="N28" s="220"/>
      <c r="O28" s="220"/>
    </row>
    <row r="29" spans="2:15" x14ac:dyDescent="0.15">
      <c r="B29" s="509"/>
      <c r="C29" s="521" t="s">
        <v>138</v>
      </c>
      <c r="D29" s="522"/>
      <c r="E29" s="535">
        <v>10836000</v>
      </c>
      <c r="F29" s="520">
        <v>112</v>
      </c>
      <c r="G29" s="524">
        <v>16985000</v>
      </c>
      <c r="H29" s="536">
        <v>156.69999999999999</v>
      </c>
      <c r="I29" s="535">
        <f>グラフ元データ!P6</f>
        <v>14811000</v>
      </c>
      <c r="J29" s="520">
        <f>ROUND(I29/G29*100,1)</f>
        <v>87.2</v>
      </c>
      <c r="L29" s="220"/>
      <c r="M29" s="220"/>
      <c r="N29" s="220"/>
      <c r="O29" s="220"/>
    </row>
    <row r="30" spans="2:15" x14ac:dyDescent="0.15">
      <c r="B30" s="509"/>
      <c r="C30" s="512"/>
      <c r="D30" s="513"/>
      <c r="E30" s="515"/>
      <c r="F30" s="537"/>
      <c r="G30" s="519"/>
      <c r="H30" s="525"/>
      <c r="I30" s="518"/>
      <c r="J30" s="537"/>
      <c r="L30" s="220"/>
      <c r="M30" s="220"/>
      <c r="N30" s="220"/>
      <c r="O30" s="220"/>
    </row>
    <row r="31" spans="2:15" x14ac:dyDescent="0.15">
      <c r="B31" s="509"/>
      <c r="C31" s="531" t="s">
        <v>139</v>
      </c>
      <c r="D31" s="532"/>
      <c r="E31" s="523">
        <v>559956000</v>
      </c>
      <c r="F31" s="538">
        <v>100.5</v>
      </c>
      <c r="G31" s="524">
        <v>564925000</v>
      </c>
      <c r="H31" s="536">
        <v>100.9</v>
      </c>
      <c r="I31" s="535">
        <f>SUM(I27:I30)</f>
        <v>550104000</v>
      </c>
      <c r="J31" s="539">
        <f>ROUND(I31/G31*100,1)</f>
        <v>97.4</v>
      </c>
      <c r="L31" s="220"/>
      <c r="M31" s="220"/>
      <c r="N31" s="220"/>
      <c r="O31" s="220"/>
    </row>
    <row r="32" spans="2:15" x14ac:dyDescent="0.15">
      <c r="B32" s="510"/>
      <c r="C32" s="500"/>
      <c r="D32" s="511"/>
      <c r="E32" s="514"/>
      <c r="F32" s="537"/>
      <c r="G32" s="523"/>
      <c r="H32" s="538"/>
      <c r="I32" s="514"/>
      <c r="J32" s="529"/>
    </row>
    <row r="33" spans="2:10" x14ac:dyDescent="0.15">
      <c r="B33" s="511" t="s">
        <v>132</v>
      </c>
      <c r="C33" s="511"/>
      <c r="D33" s="511"/>
      <c r="E33" s="514">
        <v>1792786200</v>
      </c>
      <c r="F33" s="516">
        <v>99.8</v>
      </c>
      <c r="G33" s="518">
        <v>1525512000</v>
      </c>
      <c r="H33" s="517">
        <v>85.1</v>
      </c>
      <c r="I33" s="514">
        <f>I25+I31</f>
        <v>1390255400</v>
      </c>
      <c r="J33" s="529">
        <f>ROUND(I33/G33*100,1)</f>
        <v>91.1</v>
      </c>
    </row>
    <row r="34" spans="2:10" x14ac:dyDescent="0.15">
      <c r="B34" s="511"/>
      <c r="C34" s="511"/>
      <c r="D34" s="511"/>
      <c r="E34" s="514"/>
      <c r="F34" s="516"/>
      <c r="G34" s="523"/>
      <c r="H34" s="538"/>
      <c r="I34" s="514"/>
      <c r="J34" s="529"/>
    </row>
    <row r="35" spans="2:10" x14ac:dyDescent="0.15">
      <c r="B35" s="221"/>
      <c r="C35" s="221"/>
    </row>
    <row r="36" spans="2:10" x14ac:dyDescent="0.15">
      <c r="C36" s="221"/>
    </row>
  </sheetData>
  <mergeCells count="71">
    <mergeCell ref="J31:J32"/>
    <mergeCell ref="B33:D34"/>
    <mergeCell ref="E33:E34"/>
    <mergeCell ref="F33:F34"/>
    <mergeCell ref="G33:G34"/>
    <mergeCell ref="H33:H34"/>
    <mergeCell ref="I33:I34"/>
    <mergeCell ref="J33:J34"/>
    <mergeCell ref="C31:D32"/>
    <mergeCell ref="E31:E32"/>
    <mergeCell ref="F31:F32"/>
    <mergeCell ref="G31:G32"/>
    <mergeCell ref="H31:H32"/>
    <mergeCell ref="I31:I32"/>
    <mergeCell ref="J27:J28"/>
    <mergeCell ref="C29:D30"/>
    <mergeCell ref="E29:E30"/>
    <mergeCell ref="F29:F30"/>
    <mergeCell ref="G29:G30"/>
    <mergeCell ref="H29:H30"/>
    <mergeCell ref="I29:I30"/>
    <mergeCell ref="J29:J30"/>
    <mergeCell ref="H25:H26"/>
    <mergeCell ref="I25:I26"/>
    <mergeCell ref="J25:J26"/>
    <mergeCell ref="B27:B32"/>
    <mergeCell ref="C27:D28"/>
    <mergeCell ref="E27:E28"/>
    <mergeCell ref="F27:F28"/>
    <mergeCell ref="G27:G28"/>
    <mergeCell ref="J21:J22"/>
    <mergeCell ref="C23:D24"/>
    <mergeCell ref="E23:E24"/>
    <mergeCell ref="F23:F24"/>
    <mergeCell ref="G23:G24"/>
    <mergeCell ref="H23:H24"/>
    <mergeCell ref="I23:I24"/>
    <mergeCell ref="H21:H22"/>
    <mergeCell ref="H27:H28"/>
    <mergeCell ref="F19:F20"/>
    <mergeCell ref="G19:G20"/>
    <mergeCell ref="H19:H20"/>
    <mergeCell ref="I27:I28"/>
    <mergeCell ref="I21:I22"/>
    <mergeCell ref="B21:B26"/>
    <mergeCell ref="C21:D22"/>
    <mergeCell ref="E21:E22"/>
    <mergeCell ref="F21:F22"/>
    <mergeCell ref="G21:G22"/>
    <mergeCell ref="J23:J24"/>
    <mergeCell ref="C25:D26"/>
    <mergeCell ref="E25:E26"/>
    <mergeCell ref="F25:F26"/>
    <mergeCell ref="G25:G26"/>
    <mergeCell ref="B11:B12"/>
    <mergeCell ref="B14:C14"/>
    <mergeCell ref="B15:D15"/>
    <mergeCell ref="B18:D20"/>
    <mergeCell ref="E18:F18"/>
    <mergeCell ref="I19:I20"/>
    <mergeCell ref="G18:H18"/>
    <mergeCell ref="I18:J18"/>
    <mergeCell ref="E19:E20"/>
    <mergeCell ref="J19:J20"/>
    <mergeCell ref="B9:B10"/>
    <mergeCell ref="B4:B5"/>
    <mergeCell ref="C4:C5"/>
    <mergeCell ref="E4:F4"/>
    <mergeCell ref="G4:H4"/>
    <mergeCell ref="I4:J4"/>
    <mergeCell ref="C6:C7"/>
  </mergeCells>
  <phoneticPr fontId="3"/>
  <printOptions gridLinesSet="0"/>
  <pageMargins left="0.39370078740157483" right="0.35433070866141736" top="0.78740157480314965" bottom="0.59055118110236227" header="0" footer="0.31496062992125984"/>
  <pageSetup paperSize="9" scale="84" firstPageNumber="30" fitToWidth="0" fitToHeight="0" pageOrder="overThenDown" orientation="portrait" blackAndWhite="1" useFirstPageNumber="1" r:id="rId1"/>
  <headerFooter scaleWithDoc="0" alignWithMargins="0">
    <oddFooter>&amp;C&amp;"ＭＳ 明朝,標準"&amp;11－13－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R39"/>
  <sheetViews>
    <sheetView zoomScaleNormal="100" zoomScaleSheetLayoutView="115" workbookViewId="0"/>
  </sheetViews>
  <sheetFormatPr defaultRowHeight="12.75" x14ac:dyDescent="0.15"/>
  <cols>
    <col min="1" max="1" width="2.875" style="226" customWidth="1"/>
    <col min="2" max="2" width="4.125" style="226" customWidth="1"/>
    <col min="3" max="3" width="8.75" style="226" customWidth="1"/>
    <col min="4" max="18" width="4.125" style="226" customWidth="1"/>
    <col min="19" max="19" width="5.75" style="226" customWidth="1"/>
    <col min="20" max="16384" width="9" style="226"/>
  </cols>
  <sheetData>
    <row r="1" spans="1:18" s="223" customFormat="1" ht="18.75" customHeight="1" x14ac:dyDescent="0.15">
      <c r="A1" s="198"/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</row>
    <row r="2" spans="1:18" ht="14.25" x14ac:dyDescent="0.15">
      <c r="A2" s="224" t="s">
        <v>223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Q2" s="225"/>
    </row>
    <row r="3" spans="1:18" ht="11.25" customHeight="1" x14ac:dyDescent="0.15">
      <c r="A3" s="224"/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Q3" s="225"/>
      <c r="R3" s="227"/>
    </row>
    <row r="4" spans="1:18" s="228" customFormat="1" ht="29.1" customHeight="1" x14ac:dyDescent="0.15">
      <c r="A4" s="549"/>
      <c r="B4" s="550"/>
      <c r="C4" s="551"/>
      <c r="D4" s="555" t="s">
        <v>215</v>
      </c>
      <c r="E4" s="556"/>
      <c r="F4" s="556"/>
      <c r="G4" s="556"/>
      <c r="H4" s="556"/>
      <c r="I4" s="555" t="s">
        <v>228</v>
      </c>
      <c r="J4" s="556"/>
      <c r="K4" s="556"/>
      <c r="L4" s="556"/>
      <c r="M4" s="556"/>
      <c r="N4" s="555" t="s">
        <v>238</v>
      </c>
      <c r="O4" s="556"/>
      <c r="P4" s="556"/>
      <c r="Q4" s="556"/>
      <c r="R4" s="556"/>
    </row>
    <row r="5" spans="1:18" s="228" customFormat="1" ht="29.1" customHeight="1" x14ac:dyDescent="0.15">
      <c r="A5" s="552"/>
      <c r="B5" s="553"/>
      <c r="C5" s="554"/>
      <c r="D5" s="557" t="s">
        <v>122</v>
      </c>
      <c r="E5" s="557"/>
      <c r="F5" s="540" t="s">
        <v>141</v>
      </c>
      <c r="G5" s="541"/>
      <c r="H5" s="542"/>
      <c r="I5" s="557" t="s">
        <v>122</v>
      </c>
      <c r="J5" s="557"/>
      <c r="K5" s="540" t="s">
        <v>141</v>
      </c>
      <c r="L5" s="541"/>
      <c r="M5" s="542"/>
      <c r="N5" s="557" t="s">
        <v>122</v>
      </c>
      <c r="O5" s="557"/>
      <c r="P5" s="540" t="s">
        <v>141</v>
      </c>
      <c r="Q5" s="541"/>
      <c r="R5" s="542"/>
    </row>
    <row r="6" spans="1:18" ht="29.1" customHeight="1" x14ac:dyDescent="0.15">
      <c r="A6" s="559" t="s">
        <v>142</v>
      </c>
      <c r="B6" s="559"/>
      <c r="C6" s="559"/>
      <c r="D6" s="543">
        <v>5</v>
      </c>
      <c r="E6" s="544"/>
      <c r="F6" s="545">
        <v>1692300</v>
      </c>
      <c r="G6" s="546"/>
      <c r="H6" s="546"/>
      <c r="I6" s="543">
        <v>5</v>
      </c>
      <c r="J6" s="544"/>
      <c r="K6" s="545">
        <v>501400</v>
      </c>
      <c r="L6" s="546"/>
      <c r="M6" s="546"/>
      <c r="N6" s="543">
        <v>9</v>
      </c>
      <c r="O6" s="544"/>
      <c r="P6" s="545">
        <v>1239200</v>
      </c>
      <c r="Q6" s="546"/>
      <c r="R6" s="546"/>
    </row>
    <row r="7" spans="1:18" ht="29.1" customHeight="1" x14ac:dyDescent="0.15">
      <c r="A7" s="569" t="s">
        <v>143</v>
      </c>
      <c r="B7" s="570"/>
      <c r="C7" s="571"/>
      <c r="D7" s="547">
        <v>0</v>
      </c>
      <c r="E7" s="548"/>
      <c r="F7" s="547">
        <v>0</v>
      </c>
      <c r="G7" s="558"/>
      <c r="H7" s="558"/>
      <c r="I7" s="547">
        <v>0</v>
      </c>
      <c r="J7" s="548"/>
      <c r="K7" s="547">
        <v>0</v>
      </c>
      <c r="L7" s="558"/>
      <c r="M7" s="558"/>
      <c r="N7" s="547">
        <v>0</v>
      </c>
      <c r="O7" s="548"/>
      <c r="P7" s="547">
        <v>0</v>
      </c>
      <c r="Q7" s="558"/>
      <c r="R7" s="558"/>
    </row>
    <row r="8" spans="1:18" ht="29.1" customHeight="1" x14ac:dyDescent="0.15">
      <c r="A8" s="564" t="s">
        <v>144</v>
      </c>
      <c r="B8" s="565"/>
      <c r="C8" s="566"/>
      <c r="D8" s="567">
        <v>0</v>
      </c>
      <c r="E8" s="568"/>
      <c r="F8" s="567">
        <v>0</v>
      </c>
      <c r="G8" s="575"/>
      <c r="H8" s="575"/>
      <c r="I8" s="567">
        <v>0</v>
      </c>
      <c r="J8" s="568"/>
      <c r="K8" s="567">
        <v>0</v>
      </c>
      <c r="L8" s="575"/>
      <c r="M8" s="575"/>
      <c r="N8" s="567">
        <v>0</v>
      </c>
      <c r="O8" s="568"/>
      <c r="P8" s="567">
        <v>0</v>
      </c>
      <c r="Q8" s="575"/>
      <c r="R8" s="575"/>
    </row>
    <row r="9" spans="1:18" s="229" customFormat="1" ht="29.1" customHeight="1" x14ac:dyDescent="0.15">
      <c r="A9" s="576" t="s">
        <v>145</v>
      </c>
      <c r="B9" s="565"/>
      <c r="C9" s="566"/>
      <c r="D9" s="560">
        <v>804</v>
      </c>
      <c r="E9" s="561"/>
      <c r="F9" s="562">
        <v>198252200</v>
      </c>
      <c r="G9" s="563"/>
      <c r="H9" s="563"/>
      <c r="I9" s="560">
        <v>842</v>
      </c>
      <c r="J9" s="561"/>
      <c r="K9" s="562">
        <v>199474800</v>
      </c>
      <c r="L9" s="563"/>
      <c r="M9" s="563"/>
      <c r="N9" s="560">
        <v>876</v>
      </c>
      <c r="O9" s="561"/>
      <c r="P9" s="562">
        <v>153196200</v>
      </c>
      <c r="Q9" s="563"/>
      <c r="R9" s="563"/>
    </row>
    <row r="10" spans="1:18" ht="29.1" customHeight="1" x14ac:dyDescent="0.15">
      <c r="A10" s="572" t="s">
        <v>146</v>
      </c>
      <c r="B10" s="573"/>
      <c r="C10" s="574"/>
      <c r="D10" s="577">
        <v>487</v>
      </c>
      <c r="E10" s="578"/>
      <c r="F10" s="562">
        <v>368718300</v>
      </c>
      <c r="G10" s="563"/>
      <c r="H10" s="563"/>
      <c r="I10" s="577">
        <v>497</v>
      </c>
      <c r="J10" s="578"/>
      <c r="K10" s="562">
        <v>277751300</v>
      </c>
      <c r="L10" s="563"/>
      <c r="M10" s="563"/>
      <c r="N10" s="577">
        <v>491</v>
      </c>
      <c r="O10" s="578"/>
      <c r="P10" s="562">
        <v>238837700</v>
      </c>
      <c r="Q10" s="563"/>
      <c r="R10" s="563"/>
    </row>
    <row r="11" spans="1:18" ht="29.1" customHeight="1" x14ac:dyDescent="0.15">
      <c r="A11" s="586" t="s">
        <v>147</v>
      </c>
      <c r="B11" s="587"/>
      <c r="C11" s="588"/>
      <c r="D11" s="560">
        <v>15</v>
      </c>
      <c r="E11" s="561"/>
      <c r="F11" s="562">
        <v>3043600</v>
      </c>
      <c r="G11" s="563"/>
      <c r="H11" s="563"/>
      <c r="I11" s="560">
        <v>15</v>
      </c>
      <c r="J11" s="561"/>
      <c r="K11" s="562">
        <v>4480400</v>
      </c>
      <c r="L11" s="563"/>
      <c r="M11" s="563"/>
      <c r="N11" s="560">
        <v>14</v>
      </c>
      <c r="O11" s="561"/>
      <c r="P11" s="562">
        <v>1787100</v>
      </c>
      <c r="Q11" s="563"/>
      <c r="R11" s="563"/>
    </row>
    <row r="12" spans="1:18" ht="29.1" customHeight="1" x14ac:dyDescent="0.15">
      <c r="A12" s="579" t="s">
        <v>148</v>
      </c>
      <c r="B12" s="580"/>
      <c r="C12" s="581"/>
      <c r="D12" s="582">
        <v>55</v>
      </c>
      <c r="E12" s="583"/>
      <c r="F12" s="584">
        <v>47252400</v>
      </c>
      <c r="G12" s="585"/>
      <c r="H12" s="585"/>
      <c r="I12" s="582">
        <v>69</v>
      </c>
      <c r="J12" s="583"/>
      <c r="K12" s="584">
        <v>31893200</v>
      </c>
      <c r="L12" s="585"/>
      <c r="M12" s="585"/>
      <c r="N12" s="582">
        <v>74</v>
      </c>
      <c r="O12" s="583"/>
      <c r="P12" s="584">
        <v>39648800</v>
      </c>
      <c r="Q12" s="585"/>
      <c r="R12" s="585"/>
    </row>
    <row r="13" spans="1:18" s="229" customFormat="1" ht="29.1" customHeight="1" x14ac:dyDescent="0.15">
      <c r="A13" s="579" t="s">
        <v>149</v>
      </c>
      <c r="B13" s="580"/>
      <c r="C13" s="581"/>
      <c r="D13" s="582">
        <v>203</v>
      </c>
      <c r="E13" s="583"/>
      <c r="F13" s="591">
        <v>155260400</v>
      </c>
      <c r="G13" s="592"/>
      <c r="H13" s="592"/>
      <c r="I13" s="582">
        <v>202</v>
      </c>
      <c r="J13" s="583"/>
      <c r="K13" s="591">
        <v>141681600</v>
      </c>
      <c r="L13" s="592"/>
      <c r="M13" s="592"/>
      <c r="N13" s="582">
        <v>213</v>
      </c>
      <c r="O13" s="583"/>
      <c r="P13" s="591">
        <v>76741500</v>
      </c>
      <c r="Q13" s="592"/>
      <c r="R13" s="592"/>
    </row>
    <row r="14" spans="1:18" ht="29.1" customHeight="1" x14ac:dyDescent="0.15">
      <c r="A14" s="579" t="s">
        <v>150</v>
      </c>
      <c r="B14" s="580"/>
      <c r="C14" s="581"/>
      <c r="D14" s="560">
        <v>910</v>
      </c>
      <c r="E14" s="561"/>
      <c r="F14" s="589">
        <v>466167100</v>
      </c>
      <c r="G14" s="590"/>
      <c r="H14" s="590"/>
      <c r="I14" s="560">
        <v>913</v>
      </c>
      <c r="J14" s="561"/>
      <c r="K14" s="593">
        <v>385497000</v>
      </c>
      <c r="L14" s="594"/>
      <c r="M14" s="560"/>
      <c r="N14" s="560">
        <v>909</v>
      </c>
      <c r="O14" s="561"/>
      <c r="P14" s="593">
        <v>447635300</v>
      </c>
      <c r="Q14" s="594"/>
      <c r="R14" s="560"/>
    </row>
    <row r="15" spans="1:18" ht="29.1" customHeight="1" x14ac:dyDescent="0.15">
      <c r="A15" s="598" t="s">
        <v>151</v>
      </c>
      <c r="B15" s="599"/>
      <c r="C15" s="600"/>
      <c r="D15" s="547">
        <v>69</v>
      </c>
      <c r="E15" s="548"/>
      <c r="F15" s="589">
        <v>118270000</v>
      </c>
      <c r="G15" s="590"/>
      <c r="H15" s="590"/>
      <c r="I15" s="547">
        <v>72</v>
      </c>
      <c r="J15" s="548"/>
      <c r="K15" s="593">
        <v>123912200</v>
      </c>
      <c r="L15" s="594"/>
      <c r="M15" s="560"/>
      <c r="N15" s="547">
        <v>68</v>
      </c>
      <c r="O15" s="548"/>
      <c r="P15" s="593">
        <v>85073600</v>
      </c>
      <c r="Q15" s="594"/>
      <c r="R15" s="560"/>
    </row>
    <row r="16" spans="1:18" ht="29.1" customHeight="1" x14ac:dyDescent="0.15">
      <c r="A16" s="595" t="s">
        <v>152</v>
      </c>
      <c r="B16" s="596"/>
      <c r="C16" s="597"/>
      <c r="D16" s="547">
        <v>654</v>
      </c>
      <c r="E16" s="548"/>
      <c r="F16" s="589">
        <v>136029900</v>
      </c>
      <c r="G16" s="590"/>
      <c r="H16" s="590"/>
      <c r="I16" s="547">
        <v>663</v>
      </c>
      <c r="J16" s="548"/>
      <c r="K16" s="593">
        <v>113654100</v>
      </c>
      <c r="L16" s="594"/>
      <c r="M16" s="560"/>
      <c r="N16" s="547">
        <v>687</v>
      </c>
      <c r="O16" s="548"/>
      <c r="P16" s="593">
        <v>105603400</v>
      </c>
      <c r="Q16" s="594"/>
      <c r="R16" s="560"/>
    </row>
    <row r="17" spans="1:18" s="229" customFormat="1" ht="29.1" customHeight="1" x14ac:dyDescent="0.15">
      <c r="A17" s="601" t="s">
        <v>153</v>
      </c>
      <c r="B17" s="602"/>
      <c r="C17" s="603"/>
      <c r="D17" s="547">
        <v>152</v>
      </c>
      <c r="E17" s="548"/>
      <c r="F17" s="589">
        <v>17914400</v>
      </c>
      <c r="G17" s="590"/>
      <c r="H17" s="590"/>
      <c r="I17" s="547">
        <v>156</v>
      </c>
      <c r="J17" s="548"/>
      <c r="K17" s="593">
        <v>19896200</v>
      </c>
      <c r="L17" s="594"/>
      <c r="M17" s="560"/>
      <c r="N17" s="547">
        <v>171</v>
      </c>
      <c r="O17" s="548"/>
      <c r="P17" s="593">
        <v>15791300</v>
      </c>
      <c r="Q17" s="594"/>
      <c r="R17" s="560"/>
    </row>
    <row r="18" spans="1:18" ht="29.1" customHeight="1" x14ac:dyDescent="0.15">
      <c r="A18" s="586" t="s">
        <v>154</v>
      </c>
      <c r="B18" s="587"/>
      <c r="C18" s="588"/>
      <c r="D18" s="547">
        <v>222</v>
      </c>
      <c r="E18" s="548"/>
      <c r="F18" s="567">
        <v>60416600</v>
      </c>
      <c r="G18" s="575"/>
      <c r="H18" s="575"/>
      <c r="I18" s="547">
        <v>243</v>
      </c>
      <c r="J18" s="548"/>
      <c r="K18" s="593">
        <v>48240100</v>
      </c>
      <c r="L18" s="594"/>
      <c r="M18" s="560"/>
      <c r="N18" s="547">
        <v>247</v>
      </c>
      <c r="O18" s="548"/>
      <c r="P18" s="593">
        <v>48897800</v>
      </c>
      <c r="Q18" s="594"/>
      <c r="R18" s="560"/>
    </row>
    <row r="19" spans="1:18" ht="29.1" customHeight="1" x14ac:dyDescent="0.15">
      <c r="A19" s="586" t="s">
        <v>155</v>
      </c>
      <c r="B19" s="587"/>
      <c r="C19" s="588"/>
      <c r="D19" s="560">
        <v>183</v>
      </c>
      <c r="E19" s="561"/>
      <c r="F19" s="560">
        <v>64584700</v>
      </c>
      <c r="G19" s="590"/>
      <c r="H19" s="590"/>
      <c r="I19" s="560">
        <v>185</v>
      </c>
      <c r="J19" s="561"/>
      <c r="K19" s="593">
        <v>39721900</v>
      </c>
      <c r="L19" s="594"/>
      <c r="M19" s="560"/>
      <c r="N19" s="560">
        <v>182</v>
      </c>
      <c r="O19" s="561"/>
      <c r="P19" s="593">
        <v>26444200</v>
      </c>
      <c r="Q19" s="594"/>
      <c r="R19" s="560"/>
    </row>
    <row r="20" spans="1:18" ht="29.1" customHeight="1" x14ac:dyDescent="0.15">
      <c r="A20" s="579" t="s">
        <v>156</v>
      </c>
      <c r="B20" s="580"/>
      <c r="C20" s="581"/>
      <c r="D20" s="560">
        <v>75</v>
      </c>
      <c r="E20" s="561"/>
      <c r="F20" s="560">
        <v>11781900</v>
      </c>
      <c r="G20" s="590"/>
      <c r="H20" s="590"/>
      <c r="I20" s="560">
        <v>80</v>
      </c>
      <c r="J20" s="561"/>
      <c r="K20" s="593">
        <v>11374200</v>
      </c>
      <c r="L20" s="594"/>
      <c r="M20" s="560"/>
      <c r="N20" s="560">
        <v>88</v>
      </c>
      <c r="O20" s="561"/>
      <c r="P20" s="593">
        <v>12236200</v>
      </c>
      <c r="Q20" s="594"/>
      <c r="R20" s="560"/>
    </row>
    <row r="21" spans="1:18" ht="29.1" customHeight="1" x14ac:dyDescent="0.15">
      <c r="A21" s="598" t="s">
        <v>157</v>
      </c>
      <c r="B21" s="599"/>
      <c r="C21" s="600"/>
      <c r="D21" s="560">
        <v>345</v>
      </c>
      <c r="E21" s="561"/>
      <c r="F21" s="567">
        <v>59529600</v>
      </c>
      <c r="G21" s="575"/>
      <c r="H21" s="575"/>
      <c r="I21" s="560">
        <v>360</v>
      </c>
      <c r="J21" s="561"/>
      <c r="K21" s="593">
        <v>58179000</v>
      </c>
      <c r="L21" s="594"/>
      <c r="M21" s="560"/>
      <c r="N21" s="560">
        <v>383</v>
      </c>
      <c r="O21" s="561"/>
      <c r="P21" s="593">
        <v>66283500</v>
      </c>
      <c r="Q21" s="594"/>
      <c r="R21" s="560"/>
    </row>
    <row r="22" spans="1:18" ht="29.1" customHeight="1" x14ac:dyDescent="0.15">
      <c r="A22" s="595" t="s">
        <v>158</v>
      </c>
      <c r="B22" s="596"/>
      <c r="C22" s="597"/>
      <c r="D22" s="560">
        <v>12</v>
      </c>
      <c r="E22" s="561"/>
      <c r="F22" s="589">
        <v>6264400</v>
      </c>
      <c r="G22" s="590"/>
      <c r="H22" s="590"/>
      <c r="I22" s="560">
        <v>14</v>
      </c>
      <c r="J22" s="561"/>
      <c r="K22" s="593">
        <v>8789300</v>
      </c>
      <c r="L22" s="594"/>
      <c r="M22" s="560"/>
      <c r="N22" s="560">
        <v>14</v>
      </c>
      <c r="O22" s="561"/>
      <c r="P22" s="593">
        <v>6130300</v>
      </c>
      <c r="Q22" s="594"/>
      <c r="R22" s="560"/>
    </row>
    <row r="23" spans="1:18" ht="29.1" customHeight="1" x14ac:dyDescent="0.15">
      <c r="A23" s="579" t="s">
        <v>159</v>
      </c>
      <c r="B23" s="580"/>
      <c r="C23" s="581"/>
      <c r="D23" s="567">
        <v>399</v>
      </c>
      <c r="E23" s="568"/>
      <c r="F23" s="562">
        <v>77608400</v>
      </c>
      <c r="G23" s="563"/>
      <c r="H23" s="563"/>
      <c r="I23" s="567">
        <v>386</v>
      </c>
      <c r="J23" s="568"/>
      <c r="K23" s="562">
        <v>60465300</v>
      </c>
      <c r="L23" s="563"/>
      <c r="M23" s="563"/>
      <c r="N23" s="567">
        <v>390</v>
      </c>
      <c r="O23" s="568"/>
      <c r="P23" s="562">
        <v>64709300</v>
      </c>
      <c r="Q23" s="563"/>
      <c r="R23" s="563"/>
    </row>
    <row r="24" spans="1:18" ht="29.1" customHeight="1" x14ac:dyDescent="0.15">
      <c r="A24" s="607" t="s">
        <v>132</v>
      </c>
      <c r="B24" s="608"/>
      <c r="C24" s="609"/>
      <c r="D24" s="610">
        <f>SUM(D6:E23)</f>
        <v>4590</v>
      </c>
      <c r="E24" s="611"/>
      <c r="F24" s="612">
        <f>SUM(F6:H23)</f>
        <v>1792786200</v>
      </c>
      <c r="G24" s="613"/>
      <c r="H24" s="613"/>
      <c r="I24" s="610">
        <f>SUM(I6:J23)</f>
        <v>4702</v>
      </c>
      <c r="J24" s="611"/>
      <c r="K24" s="612">
        <f>SUM(K6:M23)</f>
        <v>1525512000</v>
      </c>
      <c r="L24" s="613"/>
      <c r="M24" s="613"/>
      <c r="N24" s="610">
        <f>SUM(N6:O23)</f>
        <v>4816</v>
      </c>
      <c r="O24" s="611"/>
      <c r="P24" s="612">
        <f>SUM(P6:R23)</f>
        <v>1390255400</v>
      </c>
      <c r="Q24" s="613"/>
      <c r="R24" s="613"/>
    </row>
    <row r="25" spans="1:18" ht="18" customHeight="1" x14ac:dyDescent="0.15">
      <c r="A25" s="230" t="s">
        <v>160</v>
      </c>
    </row>
    <row r="27" spans="1:18" s="197" customFormat="1" ht="18" customHeight="1" x14ac:dyDescent="0.15">
      <c r="A27" s="136" t="s">
        <v>224</v>
      </c>
      <c r="D27" s="231"/>
      <c r="E27" s="231"/>
      <c r="F27" s="231"/>
      <c r="G27" s="231"/>
      <c r="H27" s="231"/>
      <c r="I27" s="231"/>
      <c r="K27" s="220"/>
      <c r="L27" s="220"/>
    </row>
    <row r="28" spans="1:18" s="197" customFormat="1" ht="27.95" customHeight="1" x14ac:dyDescent="0.15">
      <c r="A28" s="619"/>
      <c r="B28" s="620"/>
      <c r="C28" s="621"/>
      <c r="D28" s="622" t="str">
        <f>D4</f>
        <v>令和元年度</v>
      </c>
      <c r="E28" s="623"/>
      <c r="F28" s="623"/>
      <c r="G28" s="624" t="str">
        <f>I4</f>
        <v>２年度</v>
      </c>
      <c r="H28" s="623"/>
      <c r="I28" s="625"/>
      <c r="J28" s="622" t="str">
        <f>N4</f>
        <v>３年度</v>
      </c>
      <c r="K28" s="623"/>
      <c r="L28" s="625"/>
      <c r="M28" s="232"/>
    </row>
    <row r="29" spans="1:18" s="197" customFormat="1" ht="27.95" customHeight="1" x14ac:dyDescent="0.15">
      <c r="A29" s="626" t="s">
        <v>161</v>
      </c>
      <c r="B29" s="627"/>
      <c r="C29" s="512"/>
      <c r="D29" s="604" t="s">
        <v>216</v>
      </c>
      <c r="E29" s="605"/>
      <c r="F29" s="606"/>
      <c r="G29" s="604" t="s">
        <v>227</v>
      </c>
      <c r="H29" s="605"/>
      <c r="I29" s="606"/>
      <c r="J29" s="604" t="s">
        <v>242</v>
      </c>
      <c r="K29" s="605"/>
      <c r="L29" s="606"/>
      <c r="M29" s="232"/>
      <c r="O29" s="220"/>
    </row>
    <row r="30" spans="1:18" s="197" customFormat="1" ht="27.95" customHeight="1" x14ac:dyDescent="0.15">
      <c r="A30" s="614" t="s">
        <v>105</v>
      </c>
      <c r="B30" s="615"/>
      <c r="C30" s="521"/>
      <c r="D30" s="616" t="s">
        <v>239</v>
      </c>
      <c r="E30" s="617"/>
      <c r="F30" s="618"/>
      <c r="G30" s="616" t="s">
        <v>240</v>
      </c>
      <c r="H30" s="617"/>
      <c r="I30" s="618"/>
      <c r="J30" s="616" t="s">
        <v>241</v>
      </c>
      <c r="K30" s="617"/>
      <c r="L30" s="618"/>
      <c r="M30" s="232"/>
    </row>
    <row r="31" spans="1:18" x14ac:dyDescent="0.15">
      <c r="D31" s="233"/>
      <c r="E31" s="233"/>
      <c r="F31" s="233"/>
      <c r="G31" s="233"/>
      <c r="H31" s="233"/>
      <c r="I31" s="233"/>
      <c r="J31" s="233"/>
      <c r="K31" s="233"/>
      <c r="L31" s="233"/>
    </row>
    <row r="38" spans="4:5" ht="13.5" x14ac:dyDescent="0.15">
      <c r="D38" s="234"/>
      <c r="E38" s="234"/>
    </row>
    <row r="39" spans="4:5" x14ac:dyDescent="0.15">
      <c r="D39" s="235"/>
      <c r="E39" s="235"/>
    </row>
  </sheetData>
  <mergeCells count="155">
    <mergeCell ref="N23:O23"/>
    <mergeCell ref="P23:R23"/>
    <mergeCell ref="N24:O24"/>
    <mergeCell ref="P24:R24"/>
    <mergeCell ref="N17:O17"/>
    <mergeCell ref="P17:R17"/>
    <mergeCell ref="N18:O18"/>
    <mergeCell ref="P18:R18"/>
    <mergeCell ref="N19:O19"/>
    <mergeCell ref="P19:R19"/>
    <mergeCell ref="N14:O14"/>
    <mergeCell ref="P14:R14"/>
    <mergeCell ref="N15:O15"/>
    <mergeCell ref="P15:R15"/>
    <mergeCell ref="N16:O16"/>
    <mergeCell ref="P16:R16"/>
    <mergeCell ref="N11:O11"/>
    <mergeCell ref="P11:R11"/>
    <mergeCell ref="N12:O12"/>
    <mergeCell ref="P12:R12"/>
    <mergeCell ref="N13:O13"/>
    <mergeCell ref="P13:R13"/>
    <mergeCell ref="N8:O8"/>
    <mergeCell ref="P8:R8"/>
    <mergeCell ref="N9:O9"/>
    <mergeCell ref="P9:R9"/>
    <mergeCell ref="N10:O10"/>
    <mergeCell ref="P10:R10"/>
    <mergeCell ref="N4:R4"/>
    <mergeCell ref="N5:O5"/>
    <mergeCell ref="P5:R5"/>
    <mergeCell ref="N6:O6"/>
    <mergeCell ref="P6:R6"/>
    <mergeCell ref="N7:O7"/>
    <mergeCell ref="P7:R7"/>
    <mergeCell ref="A30:C30"/>
    <mergeCell ref="D30:F30"/>
    <mergeCell ref="G30:I30"/>
    <mergeCell ref="J30:L30"/>
    <mergeCell ref="K24:M24"/>
    <mergeCell ref="A28:C28"/>
    <mergeCell ref="D28:F28"/>
    <mergeCell ref="G28:I28"/>
    <mergeCell ref="J28:L28"/>
    <mergeCell ref="A29:C29"/>
    <mergeCell ref="D29:F29"/>
    <mergeCell ref="G29:I29"/>
    <mergeCell ref="J29:L29"/>
    <mergeCell ref="A24:C24"/>
    <mergeCell ref="D24:E24"/>
    <mergeCell ref="F24:H24"/>
    <mergeCell ref="I24:J24"/>
    <mergeCell ref="A23:C23"/>
    <mergeCell ref="D23:E23"/>
    <mergeCell ref="F23:H23"/>
    <mergeCell ref="I23:J23"/>
    <mergeCell ref="K23:M23"/>
    <mergeCell ref="A22:C22"/>
    <mergeCell ref="D22:E22"/>
    <mergeCell ref="F22:H22"/>
    <mergeCell ref="I22:J22"/>
    <mergeCell ref="A21:C21"/>
    <mergeCell ref="D21:E21"/>
    <mergeCell ref="F21:H21"/>
    <mergeCell ref="I21:J21"/>
    <mergeCell ref="P21:R21"/>
    <mergeCell ref="K22:M22"/>
    <mergeCell ref="N22:O22"/>
    <mergeCell ref="P22:R22"/>
    <mergeCell ref="I19:J19"/>
    <mergeCell ref="K20:M20"/>
    <mergeCell ref="K21:M21"/>
    <mergeCell ref="N20:O20"/>
    <mergeCell ref="P20:R20"/>
    <mergeCell ref="N21:O21"/>
    <mergeCell ref="I17:J17"/>
    <mergeCell ref="K19:M19"/>
    <mergeCell ref="A18:C18"/>
    <mergeCell ref="A20:C20"/>
    <mergeCell ref="D20:E20"/>
    <mergeCell ref="F20:H20"/>
    <mergeCell ref="I20:J20"/>
    <mergeCell ref="A19:C19"/>
    <mergeCell ref="D19:E19"/>
    <mergeCell ref="F19:H19"/>
    <mergeCell ref="K15:M15"/>
    <mergeCell ref="A17:C17"/>
    <mergeCell ref="D17:E17"/>
    <mergeCell ref="F17:H17"/>
    <mergeCell ref="K18:M18"/>
    <mergeCell ref="I16:J16"/>
    <mergeCell ref="D18:E18"/>
    <mergeCell ref="F18:H18"/>
    <mergeCell ref="I18:J18"/>
    <mergeCell ref="K16:M16"/>
    <mergeCell ref="K13:M13"/>
    <mergeCell ref="K17:M17"/>
    <mergeCell ref="A16:C16"/>
    <mergeCell ref="D16:E16"/>
    <mergeCell ref="F16:H16"/>
    <mergeCell ref="K14:M14"/>
    <mergeCell ref="A15:C15"/>
    <mergeCell ref="D15:E15"/>
    <mergeCell ref="F15:H15"/>
    <mergeCell ref="I15:J15"/>
    <mergeCell ref="K11:M11"/>
    <mergeCell ref="A14:C14"/>
    <mergeCell ref="D14:E14"/>
    <mergeCell ref="F14:H14"/>
    <mergeCell ref="I14:J14"/>
    <mergeCell ref="K12:M12"/>
    <mergeCell ref="A13:C13"/>
    <mergeCell ref="D13:E13"/>
    <mergeCell ref="F13:H13"/>
    <mergeCell ref="I13:J13"/>
    <mergeCell ref="I10:J10"/>
    <mergeCell ref="A12:C12"/>
    <mergeCell ref="D12:E12"/>
    <mergeCell ref="F12:H12"/>
    <mergeCell ref="I12:J12"/>
    <mergeCell ref="K10:M10"/>
    <mergeCell ref="A11:C11"/>
    <mergeCell ref="D11:E11"/>
    <mergeCell ref="F11:H11"/>
    <mergeCell ref="I11:J11"/>
    <mergeCell ref="F7:H7"/>
    <mergeCell ref="A10:C10"/>
    <mergeCell ref="K8:M8"/>
    <mergeCell ref="A9:C9"/>
    <mergeCell ref="D9:E9"/>
    <mergeCell ref="F9:H9"/>
    <mergeCell ref="F8:H8"/>
    <mergeCell ref="I8:J8"/>
    <mergeCell ref="D10:E10"/>
    <mergeCell ref="F10:H10"/>
    <mergeCell ref="I5:J5"/>
    <mergeCell ref="K7:M7"/>
    <mergeCell ref="A6:C6"/>
    <mergeCell ref="I9:J9"/>
    <mergeCell ref="K9:M9"/>
    <mergeCell ref="A8:C8"/>
    <mergeCell ref="D8:E8"/>
    <mergeCell ref="K6:M6"/>
    <mergeCell ref="A7:C7"/>
    <mergeCell ref="D7:E7"/>
    <mergeCell ref="K5:M5"/>
    <mergeCell ref="D6:E6"/>
    <mergeCell ref="F6:H6"/>
    <mergeCell ref="I6:J6"/>
    <mergeCell ref="I7:J7"/>
    <mergeCell ref="A4:C5"/>
    <mergeCell ref="D4:H4"/>
    <mergeCell ref="I4:M4"/>
    <mergeCell ref="D5:E5"/>
    <mergeCell ref="F5:H5"/>
  </mergeCells>
  <phoneticPr fontId="3"/>
  <pageMargins left="0.9055118110236221" right="0.70866141732283472" top="0.74803149606299213" bottom="0.74803149606299213" header="0.31496062992125984" footer="0.31496062992125984"/>
  <pageSetup paperSize="9" orientation="portrait" r:id="rId1"/>
  <headerFooter>
    <oddFooter>&amp;C&amp;"ＭＳ 明朝,標準"&amp;11－14－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U38"/>
  <sheetViews>
    <sheetView zoomScaleNormal="100" workbookViewId="0">
      <selection activeCell="J30" sqref="J30:L30"/>
    </sheetView>
  </sheetViews>
  <sheetFormatPr defaultRowHeight="14.25" x14ac:dyDescent="0.15"/>
  <cols>
    <col min="1" max="1" width="2.5" customWidth="1"/>
    <col min="2" max="2" width="3.5" customWidth="1"/>
    <col min="3" max="3" width="4.375" customWidth="1"/>
    <col min="4" max="4" width="11.625" bestFit="1" customWidth="1"/>
  </cols>
  <sheetData>
    <row r="1" spans="1:21" x14ac:dyDescent="0.15">
      <c r="C1" s="76" t="s">
        <v>51</v>
      </c>
    </row>
    <row r="2" spans="1:21" x14ac:dyDescent="0.15">
      <c r="C2" s="65" t="s">
        <v>174</v>
      </c>
    </row>
    <row r="3" spans="1:21" x14ac:dyDescent="0.15">
      <c r="C3" s="65" t="s">
        <v>175</v>
      </c>
    </row>
    <row r="4" spans="1:21" x14ac:dyDescent="0.15">
      <c r="C4" s="65" t="s">
        <v>172</v>
      </c>
    </row>
    <row r="5" spans="1:21" x14ac:dyDescent="0.15">
      <c r="C5" s="65" t="s">
        <v>173</v>
      </c>
    </row>
    <row r="6" spans="1:21" x14ac:dyDescent="0.15">
      <c r="A6" s="1"/>
      <c r="B6" s="1"/>
      <c r="C6" s="66" t="s">
        <v>67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x14ac:dyDescent="0.15">
      <c r="A7" s="1"/>
      <c r="B7" s="1"/>
      <c r="C7" s="6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x14ac:dyDescent="0.15">
      <c r="A8" s="1"/>
      <c r="B8" s="1"/>
      <c r="C8" s="64" t="s">
        <v>176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x14ac:dyDescent="0.15">
      <c r="A9" s="10"/>
      <c r="B9" s="10"/>
      <c r="C9" s="64" t="s">
        <v>177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</row>
    <row r="10" spans="1:21" x14ac:dyDescent="0.15">
      <c r="A10" s="1"/>
      <c r="B10" s="1"/>
      <c r="C10" s="64" t="s">
        <v>50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x14ac:dyDescent="0.15">
      <c r="A11" s="10"/>
      <c r="B11" s="10"/>
      <c r="C11" s="64" t="s">
        <v>68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</row>
    <row r="12" spans="1:21" x14ac:dyDescent="0.15">
      <c r="A12" s="10"/>
      <c r="B12" s="10"/>
      <c r="C12" s="98" t="s">
        <v>184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</row>
    <row r="13" spans="1:21" x14ac:dyDescent="0.15"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</row>
    <row r="14" spans="1:21" x14ac:dyDescent="0.15"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</row>
    <row r="15" spans="1:21" ht="15" thickBot="1" x14ac:dyDescent="0.2"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</row>
    <row r="16" spans="1:21" ht="14.25" customHeight="1" x14ac:dyDescent="0.15">
      <c r="B16" s="263"/>
      <c r="C16" s="264"/>
      <c r="D16" s="265"/>
      <c r="E16" s="630" t="s">
        <v>232</v>
      </c>
      <c r="F16" s="631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</row>
    <row r="17" spans="2:21" ht="24.75" thickBot="1" x14ac:dyDescent="0.2">
      <c r="B17" s="266"/>
      <c r="C17" s="267"/>
      <c r="D17" s="268"/>
      <c r="E17" s="288" t="s">
        <v>205</v>
      </c>
      <c r="F17" s="289" t="s">
        <v>206</v>
      </c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</row>
    <row r="18" spans="2:21" x14ac:dyDescent="0.15">
      <c r="B18" s="269"/>
      <c r="C18" s="270"/>
      <c r="D18" s="270" t="s">
        <v>185</v>
      </c>
      <c r="E18" s="290">
        <v>1783</v>
      </c>
      <c r="F18" s="291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</row>
    <row r="19" spans="2:21" x14ac:dyDescent="0.15">
      <c r="B19" s="271"/>
      <c r="C19" s="272" t="s">
        <v>186</v>
      </c>
      <c r="D19" s="273" t="s">
        <v>187</v>
      </c>
      <c r="E19" s="292">
        <v>5</v>
      </c>
      <c r="F19" s="293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</row>
    <row r="20" spans="2:21" ht="15" thickBot="1" x14ac:dyDescent="0.2">
      <c r="B20" s="271" t="s">
        <v>188</v>
      </c>
      <c r="C20" s="272" t="s">
        <v>189</v>
      </c>
      <c r="D20" s="274" t="s">
        <v>190</v>
      </c>
      <c r="E20" s="294">
        <v>71048</v>
      </c>
      <c r="F20" s="295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</row>
    <row r="21" spans="2:21" ht="15" thickTop="1" x14ac:dyDescent="0.15">
      <c r="B21" s="271" t="s">
        <v>191</v>
      </c>
      <c r="C21" s="275"/>
      <c r="D21" s="276" t="s">
        <v>192</v>
      </c>
      <c r="E21" s="296"/>
      <c r="F21" s="297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</row>
    <row r="22" spans="2:21" x14ac:dyDescent="0.15">
      <c r="B22" s="271" t="s">
        <v>193</v>
      </c>
      <c r="C22" s="277"/>
      <c r="D22" s="278" t="s">
        <v>185</v>
      </c>
      <c r="E22" s="298">
        <v>2493</v>
      </c>
      <c r="F22" s="299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</row>
    <row r="23" spans="2:21" x14ac:dyDescent="0.15">
      <c r="B23" s="271" t="s">
        <v>194</v>
      </c>
      <c r="C23" s="272" t="s">
        <v>195</v>
      </c>
      <c r="D23" s="273" t="s">
        <v>187</v>
      </c>
      <c r="E23" s="292">
        <v>3127</v>
      </c>
      <c r="F23" s="293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</row>
    <row r="24" spans="2:21" ht="15" thickBot="1" x14ac:dyDescent="0.2">
      <c r="B24" s="271"/>
      <c r="C24" s="272" t="s">
        <v>196</v>
      </c>
      <c r="D24" s="274" t="s">
        <v>190</v>
      </c>
      <c r="E24" s="300">
        <v>11229</v>
      </c>
      <c r="F24" s="301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</row>
    <row r="25" spans="2:21" ht="15.75" thickTop="1" thickBot="1" x14ac:dyDescent="0.2">
      <c r="B25" s="279"/>
      <c r="C25" s="280"/>
      <c r="D25" s="280" t="s">
        <v>192</v>
      </c>
      <c r="E25" s="302"/>
      <c r="F25" s="303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</row>
    <row r="26" spans="2:21" x14ac:dyDescent="0.15">
      <c r="B26" s="269"/>
      <c r="C26" s="281" t="s">
        <v>197</v>
      </c>
      <c r="D26" s="270" t="s">
        <v>185</v>
      </c>
      <c r="E26" s="290">
        <v>2855</v>
      </c>
      <c r="F26" s="291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</row>
    <row r="27" spans="2:21" x14ac:dyDescent="0.15">
      <c r="B27" s="282"/>
      <c r="C27" s="283" t="s">
        <v>195</v>
      </c>
      <c r="D27" s="273" t="s">
        <v>187</v>
      </c>
      <c r="E27" s="292">
        <v>4433</v>
      </c>
      <c r="F27" s="293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</row>
    <row r="28" spans="2:21" ht="15" customHeight="1" thickBot="1" x14ac:dyDescent="0.2">
      <c r="B28" s="271" t="s">
        <v>198</v>
      </c>
      <c r="C28" s="283" t="s">
        <v>199</v>
      </c>
      <c r="D28" s="274" t="s">
        <v>190</v>
      </c>
      <c r="E28" s="300">
        <v>22190</v>
      </c>
      <c r="F28" s="295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</row>
    <row r="29" spans="2:21" ht="15" thickTop="1" x14ac:dyDescent="0.15">
      <c r="B29" s="271" t="s">
        <v>200</v>
      </c>
      <c r="C29" s="275" t="s">
        <v>201</v>
      </c>
      <c r="D29" s="276" t="s">
        <v>192</v>
      </c>
      <c r="E29" s="304"/>
      <c r="F29" s="297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</row>
    <row r="30" spans="2:21" x14ac:dyDescent="0.15">
      <c r="B30" s="271" t="s">
        <v>193</v>
      </c>
      <c r="C30" s="277" t="s">
        <v>202</v>
      </c>
      <c r="D30" s="278" t="s">
        <v>185</v>
      </c>
      <c r="E30" s="305">
        <v>45</v>
      </c>
      <c r="F30" s="306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</row>
    <row r="31" spans="2:21" x14ac:dyDescent="0.15">
      <c r="B31" s="271" t="s">
        <v>194</v>
      </c>
      <c r="C31" s="283" t="s">
        <v>195</v>
      </c>
      <c r="D31" s="273" t="s">
        <v>187</v>
      </c>
      <c r="E31" s="307">
        <v>351</v>
      </c>
      <c r="F31" s="308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</row>
    <row r="32" spans="2:21" ht="15" thickBot="1" x14ac:dyDescent="0.2">
      <c r="B32" s="282"/>
      <c r="C32" s="283" t="s">
        <v>199</v>
      </c>
      <c r="D32" s="274" t="s">
        <v>190</v>
      </c>
      <c r="E32" s="300">
        <v>1195</v>
      </c>
      <c r="F32" s="295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</row>
    <row r="33" spans="2:21" ht="15.75" thickTop="1" thickBot="1" x14ac:dyDescent="0.2">
      <c r="B33" s="282"/>
      <c r="C33" s="283" t="s">
        <v>201</v>
      </c>
      <c r="D33" s="272" t="s">
        <v>192</v>
      </c>
      <c r="E33" s="309"/>
      <c r="F33" s="3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</row>
    <row r="34" spans="2:21" ht="15" thickBot="1" x14ac:dyDescent="0.2">
      <c r="B34" s="284"/>
      <c r="C34" s="285" t="s">
        <v>203</v>
      </c>
      <c r="D34" s="285"/>
      <c r="E34" s="311">
        <v>298</v>
      </c>
      <c r="F34" s="312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</row>
    <row r="35" spans="2:21" x14ac:dyDescent="0.15">
      <c r="B35" s="286"/>
      <c r="C35" s="287"/>
      <c r="D35" s="272" t="s">
        <v>185</v>
      </c>
      <c r="E35" s="309"/>
      <c r="F35" s="310"/>
    </row>
    <row r="36" spans="2:21" x14ac:dyDescent="0.15">
      <c r="B36" s="628" t="s">
        <v>204</v>
      </c>
      <c r="C36" s="629"/>
      <c r="D36" s="273" t="s">
        <v>187</v>
      </c>
      <c r="E36" s="313"/>
      <c r="F36" s="308"/>
    </row>
    <row r="37" spans="2:21" ht="15" thickBot="1" x14ac:dyDescent="0.2">
      <c r="B37" s="628" t="s">
        <v>192</v>
      </c>
      <c r="C37" s="629"/>
      <c r="D37" s="274" t="s">
        <v>190</v>
      </c>
      <c r="E37" s="314"/>
      <c r="F37" s="295"/>
    </row>
    <row r="38" spans="2:21" ht="15.75" thickTop="1" thickBot="1" x14ac:dyDescent="0.2">
      <c r="B38" s="266"/>
      <c r="C38" s="268"/>
      <c r="D38" s="280" t="s">
        <v>192</v>
      </c>
      <c r="E38" s="302"/>
      <c r="F38" s="303"/>
    </row>
  </sheetData>
  <mergeCells count="3">
    <mergeCell ref="B36:C36"/>
    <mergeCell ref="B37:C37"/>
    <mergeCell ref="E16:F16"/>
  </mergeCells>
  <phoneticPr fontId="3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K59"/>
  <sheetViews>
    <sheetView zoomScaleNormal="100" zoomScaleSheetLayoutView="115" workbookViewId="0">
      <selection activeCell="J30" sqref="J30:L30"/>
    </sheetView>
  </sheetViews>
  <sheetFormatPr defaultRowHeight="14.25" x14ac:dyDescent="0.15"/>
  <cols>
    <col min="1" max="1" width="1.5" style="151" customWidth="1"/>
    <col min="2" max="2" width="11.625" style="151" customWidth="1"/>
    <col min="3" max="3" width="9.625" style="151" customWidth="1"/>
    <col min="4" max="4" width="13" style="151" customWidth="1"/>
    <col min="5" max="5" width="12" style="151" customWidth="1"/>
    <col min="6" max="11" width="9" style="151" customWidth="1"/>
  </cols>
  <sheetData>
    <row r="2" spans="1:11" x14ac:dyDescent="0.15">
      <c r="A2" s="154"/>
      <c r="B2" s="154"/>
      <c r="C2" s="154"/>
      <c r="D2" s="154"/>
      <c r="E2" s="154"/>
      <c r="F2" s="154"/>
      <c r="G2" s="154"/>
      <c r="H2" s="154"/>
      <c r="I2" s="154"/>
      <c r="J2" s="154"/>
      <c r="K2" s="154"/>
    </row>
    <row r="3" spans="1:11" x14ac:dyDescent="0.15">
      <c r="A3" s="20"/>
      <c r="B3" s="154"/>
      <c r="C3" s="154"/>
      <c r="D3" s="154"/>
      <c r="E3" s="154"/>
      <c r="F3" s="154"/>
      <c r="G3" s="154"/>
      <c r="H3" s="154"/>
      <c r="I3" s="154"/>
      <c r="J3" s="154"/>
      <c r="K3" s="154"/>
    </row>
    <row r="4" spans="1:11" x14ac:dyDescent="0.15">
      <c r="A4" s="20"/>
      <c r="B4" s="154"/>
      <c r="C4" s="154"/>
      <c r="D4" s="154"/>
      <c r="E4" s="154"/>
      <c r="F4" s="154"/>
      <c r="G4" s="154"/>
      <c r="H4" s="154"/>
      <c r="I4" s="154"/>
      <c r="J4" s="154"/>
      <c r="K4" s="154"/>
    </row>
    <row r="5" spans="1:11" x14ac:dyDescent="0.15">
      <c r="A5" s="20"/>
      <c r="B5" s="154"/>
      <c r="C5" s="154"/>
      <c r="D5" s="154"/>
      <c r="E5" s="154"/>
      <c r="F5" s="154"/>
      <c r="G5" s="154"/>
      <c r="H5" s="154"/>
      <c r="I5" s="154"/>
      <c r="J5" s="154"/>
      <c r="K5" s="154"/>
    </row>
    <row r="6" spans="1:11" x14ac:dyDescent="0.15">
      <c r="A6" s="20"/>
      <c r="B6" s="154"/>
      <c r="C6" s="154"/>
      <c r="D6" s="154"/>
      <c r="E6" s="154"/>
      <c r="F6" s="154"/>
      <c r="G6" s="154"/>
      <c r="H6" s="154"/>
      <c r="I6" s="154"/>
      <c r="J6" s="154"/>
      <c r="K6" s="154"/>
    </row>
    <row r="7" spans="1:11" x14ac:dyDescent="0.15">
      <c r="A7" s="20"/>
      <c r="B7" s="154"/>
      <c r="C7" s="154"/>
      <c r="D7" s="154"/>
      <c r="E7" s="154"/>
      <c r="F7" s="154"/>
      <c r="G7" s="154"/>
      <c r="H7" s="154"/>
      <c r="I7" s="154"/>
      <c r="J7" s="154"/>
      <c r="K7" s="154"/>
    </row>
    <row r="8" spans="1:11" x14ac:dyDescent="0.15">
      <c r="A8" s="20"/>
      <c r="B8" s="154"/>
      <c r="C8" s="154"/>
      <c r="D8" s="154"/>
      <c r="E8" s="154"/>
      <c r="F8" s="154"/>
      <c r="G8" s="154"/>
      <c r="H8" s="154"/>
      <c r="I8" s="154"/>
      <c r="J8" s="154"/>
      <c r="K8" s="154"/>
    </row>
    <row r="9" spans="1:11" x14ac:dyDescent="0.15">
      <c r="A9" s="20"/>
      <c r="B9" s="154"/>
      <c r="C9" s="154"/>
      <c r="D9" s="154"/>
      <c r="E9" s="154"/>
      <c r="F9" s="154"/>
      <c r="G9" s="154"/>
      <c r="H9" s="154"/>
      <c r="I9" s="154"/>
      <c r="J9" s="154"/>
      <c r="K9" s="154"/>
    </row>
    <row r="10" spans="1:11" x14ac:dyDescent="0.15">
      <c r="A10" s="20"/>
      <c r="B10" s="154"/>
      <c r="C10" s="154"/>
      <c r="D10" s="154"/>
      <c r="E10" s="154"/>
      <c r="F10" s="154"/>
      <c r="G10" s="154"/>
      <c r="H10" s="154"/>
      <c r="I10" s="154"/>
      <c r="J10" s="154"/>
      <c r="K10" s="154"/>
    </row>
    <row r="11" spans="1:11" x14ac:dyDescent="0.15">
      <c r="A11" s="20"/>
      <c r="B11" s="154"/>
      <c r="C11" s="154"/>
      <c r="D11" s="154"/>
      <c r="E11" s="154"/>
      <c r="F11" s="154"/>
      <c r="G11" s="154"/>
      <c r="H11" s="154"/>
      <c r="I11" s="154"/>
      <c r="J11" s="154"/>
      <c r="K11" s="154"/>
    </row>
    <row r="12" spans="1:11" x14ac:dyDescent="0.15">
      <c r="A12" s="20"/>
      <c r="B12" s="154"/>
      <c r="C12" s="154"/>
      <c r="D12" s="154"/>
      <c r="E12" s="154"/>
      <c r="F12" s="154"/>
      <c r="G12" s="154"/>
      <c r="H12" s="154"/>
      <c r="I12" s="154"/>
      <c r="J12" s="154"/>
      <c r="K12" s="154"/>
    </row>
    <row r="13" spans="1:11" x14ac:dyDescent="0.15">
      <c r="A13" s="20"/>
      <c r="B13" s="154"/>
      <c r="C13" s="154"/>
      <c r="D13" s="154"/>
      <c r="E13" s="154"/>
      <c r="F13" s="154"/>
      <c r="G13" s="154"/>
      <c r="H13" s="154"/>
      <c r="I13" s="154"/>
      <c r="J13" s="154"/>
      <c r="K13" s="154"/>
    </row>
    <row r="14" spans="1:11" x14ac:dyDescent="0.15">
      <c r="A14" s="20"/>
      <c r="B14" s="154"/>
      <c r="C14" s="154"/>
      <c r="D14" s="154"/>
      <c r="E14" s="154"/>
      <c r="F14" s="154"/>
      <c r="G14" s="154"/>
      <c r="H14" s="154"/>
      <c r="I14" s="154"/>
      <c r="J14" s="154"/>
      <c r="K14" s="154"/>
    </row>
    <row r="15" spans="1:11" x14ac:dyDescent="0.15">
      <c r="A15" s="20"/>
      <c r="B15" s="154"/>
      <c r="C15" s="154"/>
      <c r="D15" s="154"/>
      <c r="E15" s="154"/>
      <c r="F15" s="154"/>
      <c r="G15" s="154"/>
      <c r="H15" s="154"/>
      <c r="I15" s="154"/>
      <c r="J15" s="154"/>
      <c r="K15" s="154"/>
    </row>
    <row r="16" spans="1:11" x14ac:dyDescent="0.15">
      <c r="A16" s="20"/>
      <c r="B16" s="154"/>
      <c r="C16" s="154"/>
      <c r="D16" s="154"/>
      <c r="E16" s="154"/>
      <c r="F16" s="154"/>
      <c r="G16" s="154"/>
      <c r="H16" s="154"/>
      <c r="I16" s="154"/>
      <c r="J16" s="154"/>
      <c r="K16" s="154"/>
    </row>
    <row r="17" spans="1:11" x14ac:dyDescent="0.15">
      <c r="A17" s="157"/>
      <c r="B17" s="154"/>
      <c r="C17" s="154"/>
      <c r="D17" s="154"/>
      <c r="E17" s="154"/>
      <c r="F17" s="154"/>
      <c r="G17" s="154"/>
      <c r="H17" s="154"/>
      <c r="I17" s="154"/>
      <c r="J17" s="154"/>
      <c r="K17" s="154"/>
    </row>
    <row r="18" spans="1:11" x14ac:dyDescent="0.15">
      <c r="A18" s="160"/>
      <c r="B18" s="151" t="s">
        <v>207</v>
      </c>
    </row>
    <row r="19" spans="1:11" x14ac:dyDescent="0.15">
      <c r="A19" s="140"/>
      <c r="B19" s="140"/>
      <c r="C19" s="140"/>
      <c r="D19" s="140"/>
      <c r="E19" s="140"/>
      <c r="F19" s="145" t="s">
        <v>48</v>
      </c>
      <c r="G19" s="140"/>
      <c r="H19" s="140"/>
      <c r="I19" s="140"/>
      <c r="J19" s="140"/>
      <c r="K19" s="140"/>
    </row>
    <row r="20" spans="1:11" x14ac:dyDescent="0.15">
      <c r="A20" s="140"/>
      <c r="B20" s="168"/>
      <c r="C20" s="169" t="s">
        <v>47</v>
      </c>
      <c r="D20" s="170" t="s">
        <v>113</v>
      </c>
      <c r="E20" s="169" t="s">
        <v>31</v>
      </c>
      <c r="F20" s="143"/>
      <c r="G20" s="140"/>
      <c r="H20" s="140"/>
      <c r="I20" s="140"/>
      <c r="J20" s="140"/>
      <c r="K20" s="140"/>
    </row>
    <row r="21" spans="1:11" x14ac:dyDescent="0.15">
      <c r="A21" s="140"/>
      <c r="B21" s="168" t="s">
        <v>39</v>
      </c>
      <c r="C21" s="99">
        <f>P10調定額!J7</f>
        <v>2326620</v>
      </c>
      <c r="D21" s="99">
        <f>P10調定額!J10+P10調定額!J13</f>
        <v>9057364</v>
      </c>
      <c r="E21" s="173">
        <f>SUM(C21:D21)</f>
        <v>11383984</v>
      </c>
      <c r="F21" s="174"/>
      <c r="G21" s="140"/>
      <c r="H21" s="140"/>
      <c r="I21" s="140"/>
      <c r="J21" s="140"/>
      <c r="K21" s="140"/>
    </row>
    <row r="22" spans="1:11" x14ac:dyDescent="0.15">
      <c r="A22" s="140"/>
      <c r="B22" s="168" t="s">
        <v>38</v>
      </c>
      <c r="C22" s="99">
        <f>'P9納税義務者数 '!J13</f>
        <v>31069</v>
      </c>
      <c r="D22" s="99">
        <f>'P9納税義務者数 '!J19+'P9納税義務者数 '!J25</f>
        <v>89983</v>
      </c>
      <c r="E22" s="173">
        <f>SUM(C22:D22)</f>
        <v>121052</v>
      </c>
      <c r="F22" s="145"/>
      <c r="G22" s="145"/>
      <c r="H22" s="145"/>
      <c r="I22" s="145"/>
      <c r="J22" s="140"/>
      <c r="K22" s="140"/>
    </row>
    <row r="23" spans="1:11" x14ac:dyDescent="0.15">
      <c r="A23" s="140"/>
      <c r="B23" s="176" t="s">
        <v>44</v>
      </c>
      <c r="C23" s="176"/>
      <c r="D23" s="176"/>
      <c r="E23" s="176"/>
      <c r="F23" s="176"/>
      <c r="G23" s="176"/>
      <c r="H23" s="145"/>
      <c r="I23" s="145"/>
      <c r="J23" s="140"/>
      <c r="K23" s="140"/>
    </row>
    <row r="24" spans="1:11" x14ac:dyDescent="0.15">
      <c r="A24" s="140"/>
      <c r="B24" s="176" t="s">
        <v>45</v>
      </c>
      <c r="C24" s="178"/>
      <c r="D24" s="178"/>
      <c r="E24" s="178"/>
      <c r="F24" s="178"/>
      <c r="G24" s="178"/>
      <c r="H24" s="140"/>
      <c r="I24" s="140"/>
      <c r="J24" s="140"/>
      <c r="K24" s="140"/>
    </row>
    <row r="25" spans="1:11" x14ac:dyDescent="0.15">
      <c r="A25" s="140"/>
      <c r="B25" s="176" t="s">
        <v>46</v>
      </c>
      <c r="C25" s="178"/>
      <c r="D25" s="178"/>
      <c r="E25" s="178"/>
      <c r="F25" s="178"/>
      <c r="G25" s="178"/>
      <c r="H25" s="140"/>
      <c r="I25" s="140"/>
      <c r="J25" s="140"/>
      <c r="K25" s="140"/>
    </row>
    <row r="26" spans="1:11" x14ac:dyDescent="0.15">
      <c r="A26" s="140"/>
      <c r="B26" s="179"/>
      <c r="C26" s="140"/>
      <c r="D26" s="140"/>
      <c r="E26" s="140"/>
      <c r="F26" s="140"/>
      <c r="G26" s="140"/>
      <c r="H26" s="140"/>
      <c r="I26" s="140"/>
      <c r="J26" s="140"/>
      <c r="K26" s="140"/>
    </row>
    <row r="27" spans="1:11" x14ac:dyDescent="0.15">
      <c r="A27" s="140"/>
      <c r="B27" s="145" t="s">
        <v>49</v>
      </c>
      <c r="C27" s="140"/>
      <c r="D27" s="140" t="s">
        <v>65</v>
      </c>
      <c r="E27" s="140"/>
      <c r="F27" s="140"/>
      <c r="G27" s="140"/>
      <c r="H27" s="140"/>
      <c r="I27" s="140"/>
      <c r="J27" s="140"/>
      <c r="K27" s="140"/>
    </row>
    <row r="28" spans="1:11" x14ac:dyDescent="0.15">
      <c r="A28" s="140"/>
      <c r="B28" s="168"/>
      <c r="C28" s="169" t="s">
        <v>47</v>
      </c>
      <c r="D28" s="170" t="s">
        <v>113</v>
      </c>
      <c r="E28" s="169" t="s">
        <v>31</v>
      </c>
      <c r="F28" s="140"/>
      <c r="G28" s="140"/>
      <c r="H28" s="140"/>
      <c r="I28" s="140"/>
      <c r="J28" s="140"/>
      <c r="K28" s="140"/>
    </row>
    <row r="29" spans="1:11" x14ac:dyDescent="0.15">
      <c r="A29" s="140"/>
      <c r="B29" s="168" t="s">
        <v>39</v>
      </c>
      <c r="C29" s="75">
        <f>ROUND(C21/$E$21*100,1)</f>
        <v>20.399999999999999</v>
      </c>
      <c r="D29" s="75">
        <f>ROUND(D21/$E$21*100,1)</f>
        <v>79.599999999999994</v>
      </c>
      <c r="E29" s="173">
        <f>SUM(C29:D29)</f>
        <v>100</v>
      </c>
      <c r="F29" s="140"/>
      <c r="G29" s="140"/>
      <c r="H29" s="140"/>
      <c r="I29" s="140"/>
      <c r="J29" s="140"/>
      <c r="K29" s="140"/>
    </row>
    <row r="30" spans="1:11" x14ac:dyDescent="0.15">
      <c r="A30" s="140"/>
      <c r="B30" s="168" t="s">
        <v>38</v>
      </c>
      <c r="C30" s="75">
        <f>ROUND(C22/$E$22*100,1)</f>
        <v>25.7</v>
      </c>
      <c r="D30" s="75">
        <f>ROUND(D22/$E$22*100,1)</f>
        <v>74.3</v>
      </c>
      <c r="E30" s="173">
        <f>SUM(C30:D30)</f>
        <v>100</v>
      </c>
      <c r="F30" s="140"/>
      <c r="G30" s="140"/>
      <c r="H30" s="140"/>
      <c r="I30" s="140"/>
      <c r="J30" s="140"/>
      <c r="K30" s="140"/>
    </row>
    <row r="31" spans="1:11" x14ac:dyDescent="0.15">
      <c r="A31" s="140"/>
      <c r="B31" s="140"/>
      <c r="C31" s="140"/>
      <c r="D31" s="140"/>
      <c r="E31" s="140"/>
      <c r="F31" s="140"/>
      <c r="G31" s="140"/>
      <c r="H31" s="140"/>
      <c r="I31" s="140"/>
      <c r="J31" s="140"/>
      <c r="K31" s="140"/>
    </row>
    <row r="32" spans="1:11" x14ac:dyDescent="0.15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</row>
    <row r="33" spans="1:11" x14ac:dyDescent="0.15">
      <c r="A33" s="140"/>
      <c r="B33" s="140"/>
      <c r="C33" s="140"/>
      <c r="D33" s="140"/>
      <c r="E33" s="140"/>
      <c r="F33" s="140"/>
      <c r="G33" s="140"/>
      <c r="H33" s="140"/>
      <c r="I33" s="140"/>
      <c r="J33" s="140"/>
      <c r="K33" s="140"/>
    </row>
    <row r="34" spans="1:11" x14ac:dyDescent="0.15">
      <c r="A34" s="140"/>
      <c r="B34" s="140"/>
      <c r="C34" s="140"/>
      <c r="D34" s="140"/>
      <c r="E34" s="140"/>
      <c r="F34" s="140"/>
      <c r="G34" s="140"/>
      <c r="H34" s="140"/>
      <c r="I34" s="140"/>
      <c r="J34" s="140"/>
      <c r="K34" s="140"/>
    </row>
    <row r="35" spans="1:11" x14ac:dyDescent="0.15">
      <c r="A35" s="160"/>
    </row>
    <row r="36" spans="1:11" x14ac:dyDescent="0.15">
      <c r="A36" s="157"/>
      <c r="B36" s="154"/>
      <c r="C36" s="154"/>
      <c r="D36" s="154"/>
      <c r="E36" s="154"/>
      <c r="F36" s="154"/>
      <c r="G36" s="154"/>
      <c r="H36" s="154"/>
      <c r="I36" s="154"/>
      <c r="J36" s="154"/>
      <c r="K36" s="154"/>
    </row>
    <row r="37" spans="1:11" x14ac:dyDescent="0.15">
      <c r="A37" s="20"/>
      <c r="B37" s="154"/>
      <c r="C37" s="154"/>
      <c r="D37" s="154"/>
      <c r="E37" s="154"/>
      <c r="F37" s="154"/>
      <c r="G37" s="154"/>
      <c r="H37" s="154"/>
      <c r="I37" s="154"/>
      <c r="J37" s="154"/>
      <c r="K37" s="154"/>
    </row>
    <row r="38" spans="1:11" x14ac:dyDescent="0.15">
      <c r="A38" s="20"/>
      <c r="B38" s="154"/>
      <c r="C38" s="154"/>
      <c r="D38" s="154"/>
      <c r="E38" s="154"/>
      <c r="F38" s="154"/>
      <c r="G38" s="154"/>
      <c r="H38" s="154"/>
      <c r="I38" s="154"/>
      <c r="J38" s="154"/>
      <c r="K38" s="154"/>
    </row>
    <row r="39" spans="1:11" x14ac:dyDescent="0.15">
      <c r="A39" s="20"/>
      <c r="B39" s="154"/>
      <c r="C39" s="154"/>
      <c r="D39" s="154"/>
      <c r="E39" s="154"/>
      <c r="F39" s="154"/>
      <c r="G39" s="154"/>
      <c r="H39" s="154"/>
      <c r="I39" s="154"/>
      <c r="J39" s="154"/>
      <c r="K39" s="154"/>
    </row>
    <row r="40" spans="1:11" x14ac:dyDescent="0.15">
      <c r="A40" s="20"/>
      <c r="B40" s="154"/>
      <c r="C40" s="154"/>
      <c r="D40" s="154"/>
      <c r="E40" s="154"/>
      <c r="F40" s="154"/>
      <c r="G40" s="154"/>
      <c r="H40" s="154"/>
      <c r="I40" s="154"/>
      <c r="J40" s="154"/>
      <c r="K40" s="154"/>
    </row>
    <row r="41" spans="1:11" x14ac:dyDescent="0.15">
      <c r="A41" s="20"/>
      <c r="B41" s="154"/>
      <c r="C41" s="154"/>
      <c r="D41" s="154"/>
      <c r="E41" s="154"/>
      <c r="F41" s="154"/>
      <c r="G41" s="154"/>
      <c r="H41" s="154"/>
      <c r="I41" s="154"/>
      <c r="J41" s="154"/>
      <c r="K41" s="154"/>
    </row>
    <row r="42" spans="1:11" x14ac:dyDescent="0.15">
      <c r="A42" s="20"/>
      <c r="B42" s="154"/>
      <c r="C42" s="154"/>
      <c r="D42" s="154"/>
      <c r="E42" s="154"/>
      <c r="F42" s="154"/>
      <c r="G42" s="154"/>
      <c r="H42" s="154"/>
      <c r="I42" s="154"/>
      <c r="J42" s="154"/>
      <c r="K42" s="154"/>
    </row>
    <row r="43" spans="1:11" x14ac:dyDescent="0.15">
      <c r="A43" s="157"/>
      <c r="B43" s="154"/>
      <c r="C43" s="154"/>
      <c r="D43" s="154"/>
      <c r="E43" s="154"/>
      <c r="F43" s="154"/>
      <c r="G43" s="154"/>
      <c r="H43" s="154"/>
      <c r="I43" s="154"/>
      <c r="J43" s="154"/>
      <c r="K43" s="154"/>
    </row>
    <row r="45" spans="1:11" x14ac:dyDescent="0.15">
      <c r="A45" s="184"/>
      <c r="B45" s="184"/>
      <c r="C45" s="184"/>
      <c r="D45" s="184"/>
      <c r="E45" s="184"/>
      <c r="F45" s="184"/>
      <c r="G45" s="184"/>
      <c r="H45" s="184"/>
      <c r="I45" s="184"/>
      <c r="J45" s="184"/>
      <c r="K45" s="184"/>
    </row>
    <row r="46" spans="1:11" x14ac:dyDescent="0.15">
      <c r="A46" s="162"/>
      <c r="B46" s="184"/>
      <c r="C46" s="184"/>
      <c r="D46" s="184"/>
      <c r="E46" s="184"/>
      <c r="F46" s="184"/>
      <c r="G46" s="184"/>
      <c r="H46" s="184"/>
      <c r="I46" s="184"/>
      <c r="J46" s="184"/>
      <c r="K46" s="184"/>
    </row>
    <row r="47" spans="1:11" x14ac:dyDescent="0.15">
      <c r="A47" s="162"/>
      <c r="B47" s="184"/>
      <c r="C47" s="184"/>
      <c r="D47" s="184"/>
      <c r="E47" s="184"/>
      <c r="F47" s="184"/>
      <c r="G47" s="184"/>
      <c r="H47" s="184"/>
      <c r="I47" s="184"/>
      <c r="J47" s="184"/>
      <c r="K47" s="184"/>
    </row>
    <row r="48" spans="1:11" x14ac:dyDescent="0.15">
      <c r="A48" s="162"/>
      <c r="B48" s="184"/>
      <c r="C48" s="184"/>
      <c r="D48" s="184"/>
      <c r="E48" s="184"/>
      <c r="F48" s="184"/>
      <c r="G48" s="184"/>
      <c r="H48" s="184"/>
      <c r="I48" s="184"/>
      <c r="J48" s="184"/>
      <c r="K48" s="184"/>
    </row>
    <row r="49" spans="1:11" x14ac:dyDescent="0.15">
      <c r="A49" s="162"/>
      <c r="B49" s="184"/>
      <c r="C49" s="184"/>
      <c r="D49" s="184"/>
      <c r="E49" s="184"/>
      <c r="F49" s="184"/>
      <c r="G49" s="184"/>
      <c r="H49" s="184"/>
      <c r="I49" s="184"/>
      <c r="J49" s="184"/>
      <c r="K49" s="184"/>
    </row>
    <row r="50" spans="1:11" x14ac:dyDescent="0.15">
      <c r="A50" s="162"/>
      <c r="B50" s="184"/>
      <c r="C50" s="184"/>
      <c r="D50" s="184"/>
      <c r="E50" s="184"/>
      <c r="F50" s="184"/>
      <c r="G50" s="184"/>
      <c r="H50" s="184"/>
      <c r="I50" s="184"/>
      <c r="J50" s="184"/>
      <c r="K50" s="184"/>
    </row>
    <row r="51" spans="1:11" x14ac:dyDescent="0.15">
      <c r="A51" s="162"/>
      <c r="B51" s="184"/>
      <c r="C51" s="184"/>
      <c r="D51" s="184"/>
      <c r="E51" s="184"/>
      <c r="F51" s="184"/>
      <c r="G51" s="184"/>
      <c r="H51" s="184"/>
      <c r="I51" s="184"/>
      <c r="J51" s="184"/>
      <c r="K51" s="184"/>
    </row>
    <row r="52" spans="1:11" x14ac:dyDescent="0.15">
      <c r="A52" s="184"/>
      <c r="B52" s="184"/>
      <c r="C52" s="184"/>
      <c r="D52" s="184"/>
      <c r="E52" s="184"/>
      <c r="F52" s="184"/>
      <c r="G52" s="184"/>
      <c r="H52" s="184"/>
      <c r="I52" s="184"/>
      <c r="J52" s="184"/>
      <c r="K52" s="184"/>
    </row>
    <row r="53" spans="1:11" x14ac:dyDescent="0.15">
      <c r="A53" s="184"/>
      <c r="B53" s="184"/>
      <c r="C53" s="184"/>
      <c r="D53" s="184"/>
      <c r="E53" s="184"/>
      <c r="F53" s="184"/>
      <c r="G53" s="184"/>
      <c r="H53" s="184"/>
      <c r="I53" s="184"/>
      <c r="J53" s="184"/>
      <c r="K53" s="184"/>
    </row>
    <row r="54" spans="1:11" x14ac:dyDescent="0.15">
      <c r="A54" s="184"/>
      <c r="B54" s="184"/>
      <c r="C54" s="184"/>
      <c r="D54" s="184"/>
      <c r="E54" s="184"/>
      <c r="F54" s="184"/>
      <c r="G54" s="184"/>
      <c r="H54" s="184"/>
      <c r="I54" s="184"/>
      <c r="J54" s="184"/>
      <c r="K54" s="184"/>
    </row>
    <row r="55" spans="1:11" x14ac:dyDescent="0.15">
      <c r="A55" s="184"/>
      <c r="B55" s="184"/>
      <c r="C55" s="184"/>
      <c r="D55" s="184"/>
      <c r="E55" s="184"/>
      <c r="F55" s="184"/>
      <c r="G55" s="184"/>
      <c r="H55" s="184"/>
      <c r="I55" s="184"/>
      <c r="J55" s="184"/>
      <c r="K55" s="184"/>
    </row>
    <row r="56" spans="1:11" x14ac:dyDescent="0.15">
      <c r="A56" s="184"/>
      <c r="B56" s="184"/>
      <c r="C56" s="184"/>
      <c r="D56" s="184"/>
      <c r="E56" s="184"/>
      <c r="F56" s="184"/>
      <c r="G56" s="184"/>
      <c r="H56" s="184"/>
      <c r="I56" s="184"/>
      <c r="J56" s="184"/>
      <c r="K56" s="184"/>
    </row>
    <row r="57" spans="1:11" x14ac:dyDescent="0.15">
      <c r="A57" s="184"/>
      <c r="B57" s="184"/>
      <c r="C57" s="184"/>
      <c r="D57" s="184"/>
      <c r="E57" s="184"/>
      <c r="F57" s="184"/>
      <c r="G57" s="184"/>
      <c r="H57" s="184"/>
      <c r="I57" s="184"/>
      <c r="J57" s="184"/>
      <c r="K57" s="184"/>
    </row>
    <row r="58" spans="1:11" x14ac:dyDescent="0.15">
      <c r="A58" s="184"/>
      <c r="B58" s="184"/>
      <c r="C58" s="184"/>
      <c r="D58" s="184"/>
      <c r="E58" s="184"/>
      <c r="F58" s="184"/>
      <c r="G58" s="184"/>
      <c r="H58" s="184"/>
      <c r="I58" s="184"/>
      <c r="J58" s="184"/>
      <c r="K58" s="184"/>
    </row>
    <row r="59" spans="1:11" x14ac:dyDescent="0.15">
      <c r="A59" s="184"/>
      <c r="B59" s="184"/>
      <c r="C59" s="184"/>
      <c r="D59" s="184"/>
      <c r="E59" s="184"/>
      <c r="F59" s="184"/>
      <c r="G59" s="184"/>
      <c r="H59" s="184"/>
      <c r="I59" s="184"/>
      <c r="J59" s="184"/>
      <c r="K59" s="184"/>
    </row>
  </sheetData>
  <phoneticPr fontId="3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P48"/>
  <sheetViews>
    <sheetView zoomScaleNormal="100" workbookViewId="0">
      <selection activeCell="J30" sqref="J30:L30"/>
    </sheetView>
  </sheetViews>
  <sheetFormatPr defaultRowHeight="14.25" x14ac:dyDescent="0.15"/>
  <cols>
    <col min="1" max="16" width="9" style="3" customWidth="1"/>
  </cols>
  <sheetData>
    <row r="1" spans="1:16" x14ac:dyDescent="0.15">
      <c r="A1" s="100" t="s">
        <v>100</v>
      </c>
      <c r="B1" s="31"/>
    </row>
    <row r="2" spans="1:16" x14ac:dyDescent="0.15">
      <c r="A2" s="65" t="s">
        <v>53</v>
      </c>
      <c r="B2" s="31"/>
    </row>
    <row r="3" spans="1:16" x14ac:dyDescent="0.15">
      <c r="A3" s="66" t="s">
        <v>43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x14ac:dyDescent="0.15">
      <c r="A4" s="65" t="s">
        <v>61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x14ac:dyDescent="0.15">
      <c r="A5" s="77" t="s">
        <v>97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 x14ac:dyDescent="0.15">
      <c r="A6" s="77" t="s">
        <v>62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 x14ac:dyDescent="0.15">
      <c r="A7" s="77" t="s">
        <v>98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x14ac:dyDescent="0.15">
      <c r="A8" s="77" t="s">
        <v>99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x14ac:dyDescent="0.15">
      <c r="A9" s="77" t="s">
        <v>63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x14ac:dyDescent="0.15">
      <c r="A10" s="77" t="s">
        <v>83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6" x14ac:dyDescent="0.15">
      <c r="A11" s="77" t="s">
        <v>84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x14ac:dyDescent="0.15">
      <c r="A12" s="77" t="s">
        <v>90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6" x14ac:dyDescent="0.15">
      <c r="A13" s="77" t="s">
        <v>85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x14ac:dyDescent="0.15">
      <c r="A14" s="77" t="s">
        <v>91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x14ac:dyDescent="0.15">
      <c r="A15" s="77" t="s">
        <v>92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6" x14ac:dyDescent="0.15">
      <c r="A16" s="77" t="s">
        <v>86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</row>
    <row r="17" spans="1:16" x14ac:dyDescent="0.15">
      <c r="A17" s="77" t="s">
        <v>93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</row>
    <row r="18" spans="1:16" x14ac:dyDescent="0.15">
      <c r="A18" s="77" t="s">
        <v>92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x14ac:dyDescent="0.15">
      <c r="A19" s="77" t="s">
        <v>87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x14ac:dyDescent="0.15">
      <c r="A20" s="77" t="s">
        <v>94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6" x14ac:dyDescent="0.15">
      <c r="A21" s="77" t="s">
        <v>95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1:16" x14ac:dyDescent="0.15">
      <c r="A22" s="77" t="s">
        <v>88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 x14ac:dyDescent="0.15">
      <c r="A23" s="77" t="s">
        <v>89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</row>
    <row r="24" spans="1:16" x14ac:dyDescent="0.15">
      <c r="A24" s="77" t="s">
        <v>96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</row>
    <row r="25" spans="1:16" x14ac:dyDescent="0.15">
      <c r="A25" s="77" t="s">
        <v>92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x14ac:dyDescent="0.15">
      <c r="A26" s="77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x14ac:dyDescent="0.15">
      <c r="A27" s="88"/>
      <c r="B27" s="77" t="s">
        <v>69</v>
      </c>
      <c r="C27" s="77"/>
      <c r="D27" s="77"/>
      <c r="E27" s="77"/>
      <c r="F27" s="77"/>
      <c r="G27" s="77"/>
      <c r="H27" s="2"/>
      <c r="I27" s="2"/>
      <c r="J27" s="2"/>
      <c r="K27" s="2"/>
      <c r="L27" s="2"/>
      <c r="M27" s="2"/>
      <c r="N27" s="2"/>
      <c r="O27" s="2"/>
      <c r="P27" s="2"/>
    </row>
    <row r="28" spans="1:16" x14ac:dyDescent="0.15">
      <c r="A28" s="77"/>
      <c r="B28" s="77" t="s">
        <v>70</v>
      </c>
      <c r="C28" s="77"/>
      <c r="D28" s="77"/>
      <c r="E28" s="77"/>
      <c r="F28" s="77"/>
      <c r="G28" s="77"/>
      <c r="H28" s="2"/>
      <c r="I28" s="2"/>
      <c r="J28" s="2"/>
      <c r="K28" s="2"/>
      <c r="L28" s="2"/>
      <c r="M28" s="2"/>
      <c r="N28" s="2"/>
      <c r="O28" s="2"/>
      <c r="P28" s="2"/>
    </row>
    <row r="29" spans="1:16" x14ac:dyDescent="0.15">
      <c r="A29" s="77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 x14ac:dyDescent="0.15">
      <c r="A30" s="77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2"/>
      <c r="M30" s="2"/>
      <c r="N30" s="2"/>
      <c r="O30" s="2"/>
      <c r="P30" s="2"/>
    </row>
    <row r="31" spans="1:16" x14ac:dyDescent="0.15">
      <c r="A31" s="77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2"/>
      <c r="M31" s="2"/>
      <c r="N31" s="2"/>
      <c r="O31" s="2"/>
      <c r="P31" s="2"/>
    </row>
    <row r="32" spans="1:16" x14ac:dyDescent="0.15">
      <c r="A32" s="77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</row>
    <row r="33" spans="1:16" x14ac:dyDescent="0.15">
      <c r="A33" s="77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</row>
    <row r="34" spans="1:16" x14ac:dyDescent="0.15">
      <c r="A34" s="77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31"/>
      <c r="O34" s="31"/>
      <c r="P34" s="31"/>
    </row>
    <row r="35" spans="1:16" x14ac:dyDescent="0.15">
      <c r="A35" s="77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</row>
    <row r="36" spans="1:16" x14ac:dyDescent="0.15">
      <c r="A36" s="77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</row>
    <row r="37" spans="1:16" x14ac:dyDescent="0.15">
      <c r="A37" s="77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</row>
    <row r="38" spans="1:16" x14ac:dyDescent="0.15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</row>
    <row r="39" spans="1:16" x14ac:dyDescent="0.15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</row>
    <row r="40" spans="1:16" x14ac:dyDescent="0.15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</row>
    <row r="41" spans="1:16" x14ac:dyDescent="0.15">
      <c r="A41" s="31"/>
      <c r="B41" s="31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</row>
    <row r="42" spans="1:16" x14ac:dyDescent="0.15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</row>
    <row r="43" spans="1:16" x14ac:dyDescent="0.15">
      <c r="A43" s="31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</row>
    <row r="44" spans="1:16" x14ac:dyDescent="0.15">
      <c r="A44" s="31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</row>
    <row r="45" spans="1:16" x14ac:dyDescent="0.15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</row>
    <row r="46" spans="1:16" x14ac:dyDescent="0.15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</row>
    <row r="47" spans="1:16" x14ac:dyDescent="0.15"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</row>
    <row r="48" spans="1:16" x14ac:dyDescent="0.15"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</row>
  </sheetData>
  <phoneticPr fontId="3"/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8</vt:i4>
      </vt:variant>
    </vt:vector>
  </HeadingPairs>
  <TitlesOfParts>
    <vt:vector size="20" baseType="lpstr">
      <vt:lpstr>P9納税義務者数 </vt:lpstr>
      <vt:lpstr>P10調定額</vt:lpstr>
      <vt:lpstr>P11所得者別市民税</vt:lpstr>
      <vt:lpstr>P12図6課税標準段階別所得割額等の構成 </vt:lpstr>
      <vt:lpstr>P13法人市民税</vt:lpstr>
      <vt:lpstr>P14業種別調定額</vt:lpstr>
      <vt:lpstr>P9データ</vt:lpstr>
      <vt:lpstr>P10データ</vt:lpstr>
      <vt:lpstr>Ｐ11データ</vt:lpstr>
      <vt:lpstr>P12データ</vt:lpstr>
      <vt:lpstr>P13データ</vt:lpstr>
      <vt:lpstr>グラフ元データ</vt:lpstr>
      <vt:lpstr>P10調定額!Print_Area</vt:lpstr>
      <vt:lpstr>Ｐ11データ!Print_Area</vt:lpstr>
      <vt:lpstr>P11所得者別市民税!Print_Area</vt:lpstr>
      <vt:lpstr>'P12図6課税標準段階別所得割額等の構成 '!Print_Area</vt:lpstr>
      <vt:lpstr>P13法人市民税!Print_Area</vt:lpstr>
      <vt:lpstr>P14業種別調定額!Print_Area</vt:lpstr>
      <vt:lpstr>'P9納税義務者数 '!Print_Area</vt:lpstr>
      <vt:lpstr>グラフ元データ!Print_Area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松川　純治</dc:creator>
  <cp:lastModifiedBy>松川　純治</cp:lastModifiedBy>
  <cp:lastPrinted>2022-12-13T08:16:01Z</cp:lastPrinted>
  <dcterms:created xsi:type="dcterms:W3CDTF">2002-07-02T14:07:57Z</dcterms:created>
  <dcterms:modified xsi:type="dcterms:W3CDTF">2023-07-20T05:16:44Z</dcterms:modified>
</cp:coreProperties>
</file>