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mc:AlternateContent xmlns:mc="http://schemas.openxmlformats.org/markup-compatibility/2006">
    <mc:Choice Requires="x15">
      <x15ac:absPath xmlns:x15ac="http://schemas.microsoft.com/office/spreadsheetml/2010/11/ac" url="C:\Users\14249\Documents\"/>
    </mc:Choice>
  </mc:AlternateContent>
  <xr:revisionPtr revIDLastSave="0" documentId="8_{AFD88447-88E6-4D69-A44E-E0F0E460AF04}" xr6:coauthVersionLast="36" xr6:coauthVersionMax="36" xr10:uidLastSave="{00000000-0000-0000-0000-000000000000}"/>
  <bookViews>
    <workbookView xWindow="0" yWindow="0" windowWidth="23040" windowHeight="8964"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P57" i="12"/>
  <c r="BA48" i="12" s="1"/>
  <c r="Q49" i="12"/>
  <c r="AW60" i="12"/>
  <c r="BV51" i="12" l="1"/>
  <c r="T67" i="18" s="1"/>
  <c r="AH67" i="18" s="1"/>
  <c r="AB130" i="18"/>
  <c r="AB132" i="18"/>
  <c r="AS48" i="12"/>
  <c r="Q50" i="12"/>
  <c r="CI3" i="12"/>
  <c r="AR74" i="18" s="1"/>
  <c r="AW59" i="12"/>
  <c r="CI9" i="12"/>
  <c r="AM141" i="18" s="1"/>
  <c r="T67" i="12"/>
  <c r="CI10" i="12"/>
  <c r="AS62" i="12"/>
  <c r="AS40" i="12" s="1"/>
  <c r="CI7" i="12"/>
  <c r="G49" i="12"/>
  <c r="G50" i="12" s="1"/>
  <c r="AS61" i="12"/>
  <c r="AS36" i="12" s="1"/>
  <c r="AS63" i="12"/>
  <c r="AS44" i="12" s="1"/>
  <c r="AS59" i="12"/>
  <c r="AS60" i="12"/>
  <c r="AS32" i="12" s="1"/>
  <c r="AS58" i="12"/>
  <c r="AW58" i="12"/>
  <c r="AB68" i="18" l="1"/>
  <c r="AH68" i="18" s="1"/>
  <c r="AK217" i="18" s="1"/>
  <c r="BE48" i="12"/>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40AFF4DD-B9BD-472F-B188-C0EC589F15A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D4CA4AF-F706-4925-B8A0-083B7E4D2A10}">
      <text>
        <r>
          <rPr>
            <sz val="9"/>
            <color rgb="FF000000"/>
            <rFont val="MS P ゴシック"/>
            <family val="3"/>
            <charset val="128"/>
          </rPr>
          <t>令和５年度にベア加算を算定し、令和６年４・５月にも継続してベア加算を算定する場合「１」</t>
        </r>
      </text>
    </comment>
    <comment ref="Y4" authorId="0" shapeId="0" xr:uid="{A8C2E2D6-7EB4-4F87-BEAA-8D6213205CB9}">
      <text>
        <r>
          <rPr>
            <sz val="9"/>
            <color rgb="FF000000"/>
            <rFont val="MS P ゴシック"/>
            <family val="3"/>
            <charset val="128"/>
          </rPr>
          <t>必ずプルダウンで選択してください。</t>
        </r>
      </text>
    </comment>
    <comment ref="AE4" authorId="0" shapeId="0" xr:uid="{9639DEC9-ACEA-40A0-A01A-BB5AB4552CF1}">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AB3F9A0-006A-4EB6-B567-423EE02A8A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F273206-1D1B-4A1D-B9A5-974D4529AE0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4EC9AD3-C1C1-4CE0-BF70-E65B709E4A8A}">
      <text>
        <r>
          <rPr>
            <sz val="9"/>
            <color rgb="FF000000"/>
            <rFont val="MS P ゴシック"/>
            <family val="3"/>
            <charset val="128"/>
          </rPr>
          <t>４・５月に処遇Ⅰ、６月以降に処遇Ⅰ相当の加算区分を算定する場合は「１」</t>
        </r>
      </text>
    </comment>
    <comment ref="CI6" authorId="0" shapeId="0" xr:uid="{5ED2E32B-B048-432A-BE69-E77CCAFDEAC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7B5B165-5FF6-4A79-80CB-683EED0A3FC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A8BCDBB-9603-4E26-83FD-09314B04C0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774DB8D-A402-4F19-AC79-69967A66058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17DA6FB-7DD1-4D58-8B45-56F72B70692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C54BBCC-3E76-4C11-97E6-7F397B1C6DC9}">
      <text>
        <r>
          <rPr>
            <sz val="9"/>
            <color rgb="FF000000"/>
            <rFont val="MS P ゴシック"/>
            <family val="3"/>
            <charset val="128"/>
          </rPr>
          <t>算定していない場合は、
「特定加算なし」を選択してください。</t>
        </r>
      </text>
    </comment>
    <comment ref="L9" authorId="0" shapeId="0" xr:uid="{3F6D497D-7F8A-4BC5-B13D-DE613936A399}">
      <text>
        <r>
          <rPr>
            <sz val="9"/>
            <color rgb="FF000000"/>
            <rFont val="MS P ゴシック"/>
            <family val="3"/>
            <charset val="128"/>
          </rPr>
          <t>算定していない場合は、
「ベア加算なし」を選択してください。</t>
        </r>
      </text>
    </comment>
    <comment ref="V9" authorId="1" shapeId="0" xr:uid="{285AC26F-752D-450E-B319-6CA54FF68B1B}">
      <text>
        <r>
          <rPr>
            <sz val="9"/>
            <color indexed="81"/>
            <rFont val="MS P ゴシック"/>
            <family val="3"/>
            <charset val="128"/>
          </rPr>
          <t>「新加算Ⅱ」が表示され、加算率が「エラー」と表示された場合は「新加算Ⅰ」と読み替えること。</t>
        </r>
      </text>
    </comment>
    <comment ref="CI9" authorId="0" shapeId="0" xr:uid="{63233BD3-EA3E-456D-807B-4480F2E2BCB6}">
      <text>
        <r>
          <rPr>
            <sz val="9"/>
            <color rgb="FF000000"/>
            <rFont val="MS P ゴシック"/>
            <family val="3"/>
            <charset val="128"/>
          </rPr>
          <t>キャリアパス要件Ⅴで「満たす」を選択していれば「１」</t>
        </r>
      </text>
    </comment>
    <comment ref="CI10" authorId="0" shapeId="0" xr:uid="{70D65FC3-2FF3-4081-9E77-979D72351EBD}">
      <text>
        <r>
          <rPr>
            <sz val="9"/>
            <color rgb="FF000000"/>
            <rFont val="MS P ゴシック"/>
            <family val="3"/>
            <charset val="128"/>
          </rPr>
          <t>職場環境等要件の上位区分を「満たす」と選択していれば「１」</t>
        </r>
      </text>
    </comment>
    <comment ref="V12" authorId="1" shapeId="0" xr:uid="{B14D9DE5-E091-41AF-A1B9-C75E9E7147F6}">
      <text>
        <r>
          <rPr>
            <sz val="9"/>
            <color indexed="81"/>
            <rFont val="MS P ゴシック"/>
            <family val="3"/>
            <charset val="128"/>
          </rPr>
          <t>「新加算Ⅱ」が表示され、加算率が「エラー」と表示された場合は「新加算Ⅰ」と読み替えること。</t>
        </r>
      </text>
    </comment>
    <comment ref="B13" authorId="0" shapeId="0" xr:uid="{6A9DA336-676F-41A9-A903-2A44723DEAB6}">
      <text>
        <r>
          <rPr>
            <sz val="9"/>
            <color rgb="FF000000"/>
            <rFont val="MS P ゴシック"/>
            <family val="3"/>
            <charset val="128"/>
          </rPr>
          <t>令和６年度の算定対象月を記入してください。</t>
        </r>
      </text>
    </comment>
    <comment ref="F15" authorId="0" shapeId="0" xr:uid="{C6EC5B70-7F2E-4F41-A509-E7FD4BBA501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D6657FE-1B7B-4B4C-8EA6-5998828077F1}">
      <text>
        <r>
          <rPr>
            <sz val="9"/>
            <color indexed="81"/>
            <rFont val="MS P ゴシック"/>
            <family val="3"/>
            <charset val="128"/>
          </rPr>
          <t>「新加算Ⅱ」が表示され、加算率が「エラー」と表示された場合は「新加算Ⅰ」と読み替えること。</t>
        </r>
      </text>
    </comment>
    <comment ref="B18" authorId="0" shapeId="0" xr:uid="{12D03871-7FF6-4AD0-90EF-C2F1B09E6020}">
      <text>
        <r>
          <rPr>
            <sz val="9"/>
            <color rgb="FF000000"/>
            <rFont val="MS P ゴシック"/>
            <family val="3"/>
            <charset val="128"/>
          </rPr>
          <t>右欄の選択肢（「満たす」など）から、
それぞれ当てはまるものを選択してください。</t>
        </r>
      </text>
    </comment>
    <comment ref="AL25" authorId="0" shapeId="0" xr:uid="{8E360733-B92B-4B28-B865-9BC9D920A8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562BF66-754D-4FD4-9EFE-30CCCACDC04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192765E-CCEB-4E19-A3EF-0761EE7E0DB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2B1823-66B7-4964-B56A-3FC12C396569}">
      <text>
        <r>
          <rPr>
            <sz val="9"/>
            <color rgb="FF000000"/>
            <rFont val="MS P ゴシック"/>
            <family val="3"/>
            <charset val="128"/>
          </rPr>
          <t>小規模事業者等の特例で満たす場合も含む</t>
        </r>
      </text>
    </comment>
    <comment ref="AG37" authorId="0" shapeId="0" xr:uid="{F7060764-1018-4ACB-8505-596146517896}">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F3692ECB-726C-4886-BA46-F23F09EE06B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515FE58-30BE-4E1A-8E8F-2D5EAA9E0A1A}">
      <text>
        <r>
          <rPr>
            <sz val="9"/>
            <color indexed="81"/>
            <rFont val="MS P ゴシック"/>
            <family val="3"/>
            <charset val="128"/>
          </rPr>
          <t>左記に「対象加算なし」が表示された場合は、「満たす」を選択し、「対象加算なし」を選択してください。</t>
        </r>
      </text>
    </comment>
    <comment ref="AL40" authorId="1" shapeId="0" xr:uid="{DB9D8473-3456-4AD6-9925-3773C9B64CE0}">
      <text>
        <r>
          <rPr>
            <sz val="9"/>
            <color indexed="81"/>
            <rFont val="MS P ゴシック"/>
            <family val="3"/>
            <charset val="128"/>
          </rPr>
          <t>左記に「対象加算なし」が表示された場合は、「満たす」を選択し、「対象加算なし」を選択してください。</t>
        </r>
      </text>
    </comment>
    <comment ref="AD41" authorId="0" shapeId="0" xr:uid="{3EAEC83F-E670-45C2-A147-89B00370828E}">
      <text>
        <r>
          <rPr>
            <sz val="9"/>
            <color rgb="FF000000"/>
            <rFont val="MS P ゴシック"/>
            <family val="3"/>
            <charset val="128"/>
          </rPr>
          <t>「満たす」を選択した場合は、算定する加算の区分等を選択してください。</t>
        </r>
      </text>
    </comment>
    <comment ref="AL41" authorId="0" shapeId="0" xr:uid="{FCC4415D-44E0-4014-9CDF-4D4A811E6FB5}">
      <text>
        <r>
          <rPr>
            <sz val="9"/>
            <color rgb="FF000000"/>
            <rFont val="MS P ゴシック"/>
            <family val="3"/>
            <charset val="128"/>
          </rPr>
          <t>「満たす」を選択した場合は、算定する加算の区分等を選択してください。</t>
        </r>
      </text>
    </comment>
    <comment ref="B47" authorId="0" shapeId="0" xr:uid="{596849E1-2704-421B-829E-449054757D53}">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A56A2D74-7150-4633-9C26-A1AFE1870C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A58F6E4-8FF2-4DDA-A45E-39AC0D851B56}">
      <text>
        <r>
          <rPr>
            <sz val="9"/>
            <color rgb="FF000000"/>
            <rFont val="MS P ゴシック"/>
            <family val="3"/>
            <charset val="128"/>
          </rPr>
          <t>令和５年度にベア加算を算定し、令和６年４・５月にも継続してベア加算を算定する場合「１」</t>
        </r>
      </text>
    </comment>
    <comment ref="Y4" authorId="0" shapeId="0" xr:uid="{2324D34E-3A3D-4087-8FBD-259AC07F1210}">
      <text>
        <r>
          <rPr>
            <sz val="9"/>
            <color rgb="FF000000"/>
            <rFont val="MS P ゴシック"/>
            <family val="3"/>
            <charset val="128"/>
          </rPr>
          <t>必ずプルダウンで選択してください。</t>
        </r>
      </text>
    </comment>
    <comment ref="AE4" authorId="0" shapeId="0" xr:uid="{56ED8844-D045-4062-AEEA-E2CD6BAC051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EB5D6AD3-F9E9-45E5-B233-4E7C9BCC68F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60F6777-8E93-4675-840D-DF24342A5A6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2A3A22E-5D5D-4998-A17B-1206FDE49A1E}">
      <text>
        <r>
          <rPr>
            <sz val="9"/>
            <color rgb="FF000000"/>
            <rFont val="MS P ゴシック"/>
            <family val="3"/>
            <charset val="128"/>
          </rPr>
          <t>４・５月に処遇Ⅰ、６月以降に処遇Ⅰ相当の加算区分を算定する場合は「１」</t>
        </r>
      </text>
    </comment>
    <comment ref="CI6" authorId="0" shapeId="0" xr:uid="{0D9F3641-529A-498E-9849-77D47DF5BEED}">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259A1A6-DC33-49EE-BDD7-71E7BD82596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7192E06-59A8-462F-9E72-9D95C66156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AD0A54D-E6AC-47F4-8F9F-F4A3A40EC56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5961CB-1FC1-4AA2-BA17-5775E35314C9}">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70D163B-C54E-48A9-9249-DF4EC2BE9085}">
      <text>
        <r>
          <rPr>
            <sz val="9"/>
            <color rgb="FF000000"/>
            <rFont val="MS P ゴシック"/>
            <family val="3"/>
            <charset val="128"/>
          </rPr>
          <t>算定していない場合は、
「特定加算なし」を選択してください。</t>
        </r>
      </text>
    </comment>
    <comment ref="L9" authorId="0" shapeId="0" xr:uid="{4C08AF89-D6D3-47F4-BCAF-2D4D8C6E5F2B}">
      <text>
        <r>
          <rPr>
            <sz val="9"/>
            <color rgb="FF000000"/>
            <rFont val="MS P ゴシック"/>
            <family val="3"/>
            <charset val="128"/>
          </rPr>
          <t>算定していない場合は、
「ベア加算なし」を選択してください。</t>
        </r>
      </text>
    </comment>
    <comment ref="V9" authorId="1" shapeId="0" xr:uid="{C22E731B-A6B3-4092-AFB4-9990BB8C2C3C}">
      <text>
        <r>
          <rPr>
            <sz val="9"/>
            <color indexed="81"/>
            <rFont val="MS P ゴシック"/>
            <family val="3"/>
            <charset val="128"/>
          </rPr>
          <t>「新加算Ⅱ」が表示され、加算率が「エラー」と表示された場合は「新加算Ⅰ」と読み替えること。</t>
        </r>
      </text>
    </comment>
    <comment ref="CI9" authorId="0" shapeId="0" xr:uid="{DFC5EC57-EE50-404B-BD78-CD6366E5E1E8}">
      <text>
        <r>
          <rPr>
            <sz val="9"/>
            <color rgb="FF000000"/>
            <rFont val="MS P ゴシック"/>
            <family val="3"/>
            <charset val="128"/>
          </rPr>
          <t>キャリアパス要件Ⅴで「満たす」を選択していれば「１」</t>
        </r>
      </text>
    </comment>
    <comment ref="CI10" authorId="0" shapeId="0" xr:uid="{7D671A2D-D607-4464-822D-DBDD8F780537}">
      <text>
        <r>
          <rPr>
            <sz val="9"/>
            <color rgb="FF000000"/>
            <rFont val="MS P ゴシック"/>
            <family val="3"/>
            <charset val="128"/>
          </rPr>
          <t>職場環境等要件の上位区分を「満たす」と選択していれば「１」</t>
        </r>
      </text>
    </comment>
    <comment ref="V12" authorId="1" shapeId="0" xr:uid="{181FB0BF-AACD-485F-8D21-03088632FED6}">
      <text>
        <r>
          <rPr>
            <sz val="9"/>
            <color indexed="81"/>
            <rFont val="MS P ゴシック"/>
            <family val="3"/>
            <charset val="128"/>
          </rPr>
          <t>「新加算Ⅱ」が表示され、加算率が「エラー」と表示された場合は「新加算Ⅰ」と読み替えること。</t>
        </r>
      </text>
    </comment>
    <comment ref="B13" authorId="0" shapeId="0" xr:uid="{08E0DDFA-1913-4802-8393-F31EB8A53013}">
      <text>
        <r>
          <rPr>
            <sz val="9"/>
            <color rgb="FF000000"/>
            <rFont val="MS P ゴシック"/>
            <family val="3"/>
            <charset val="128"/>
          </rPr>
          <t>令和６年度の算定対象月を記入してください。</t>
        </r>
      </text>
    </comment>
    <comment ref="F15" authorId="0" shapeId="0" xr:uid="{F8B9C52D-7149-4E3A-9958-181657E8CC2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12397B0-AA0C-4609-8323-7228807833AA}">
      <text>
        <r>
          <rPr>
            <sz val="9"/>
            <color indexed="81"/>
            <rFont val="MS P ゴシック"/>
            <family val="3"/>
            <charset val="128"/>
          </rPr>
          <t>「新加算Ⅱ」が表示され、加算率が「エラー」と表示された場合は「新加算Ⅰ」と読み替えること。</t>
        </r>
      </text>
    </comment>
    <comment ref="B18" authorId="0" shapeId="0" xr:uid="{1BA8825D-45D8-4C3E-89E5-964C63D503C3}">
      <text>
        <r>
          <rPr>
            <sz val="9"/>
            <color rgb="FF000000"/>
            <rFont val="MS P ゴシック"/>
            <family val="3"/>
            <charset val="128"/>
          </rPr>
          <t>右欄の選択肢（「満たす」など）から、
それぞれ当てはまるものを選択してください。</t>
        </r>
      </text>
    </comment>
    <comment ref="AL25" authorId="0" shapeId="0" xr:uid="{7153B3B7-8F0B-4BB5-9E97-EACD522187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8C9450A-A155-464B-A1A9-4EB81BB73214}">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372000A-04EA-4B26-AC0C-E49A2FF9F25D}">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FD5C4E8-4AF9-4465-AC15-6C4EF7D722D7}">
      <text>
        <r>
          <rPr>
            <sz val="9"/>
            <color rgb="FF000000"/>
            <rFont val="MS P ゴシック"/>
            <family val="3"/>
            <charset val="128"/>
          </rPr>
          <t>小規模事業者等の特例で満たす場合も含む</t>
        </r>
      </text>
    </comment>
    <comment ref="AG37" authorId="0" shapeId="0" xr:uid="{3FCF8632-EB54-48E5-A6B6-566278D44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7692BC02-CEAE-4C28-B1F9-C805D62EDB1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32EFB57A-5587-41AF-A33F-D67EEB5124D4}">
      <text>
        <r>
          <rPr>
            <sz val="9"/>
            <color indexed="81"/>
            <rFont val="MS P ゴシック"/>
            <family val="3"/>
            <charset val="128"/>
          </rPr>
          <t>左記に「対象加算なし」が表示された場合は、「満たす」を選択し、「対象加算なし」を選択してください。</t>
        </r>
      </text>
    </comment>
    <comment ref="AL40" authorId="1" shapeId="0" xr:uid="{509B435F-4339-405E-87CA-396503CAFCE9}">
      <text>
        <r>
          <rPr>
            <sz val="9"/>
            <color indexed="81"/>
            <rFont val="MS P ゴシック"/>
            <family val="3"/>
            <charset val="128"/>
          </rPr>
          <t>左記に「対象加算なし」が表示された場合は、「満たす」を選択し、「対象加算なし」を選択してください。</t>
        </r>
      </text>
    </comment>
    <comment ref="AD41" authorId="0" shapeId="0" xr:uid="{35557E19-DF55-40D4-9605-4DBA0225288A}">
      <text>
        <r>
          <rPr>
            <sz val="9"/>
            <color rgb="FF000000"/>
            <rFont val="MS P ゴシック"/>
            <family val="3"/>
            <charset val="128"/>
          </rPr>
          <t>「満たす」を選択した場合は、算定する加算の区分等を選択してください。</t>
        </r>
      </text>
    </comment>
    <comment ref="AL41" authorId="0" shapeId="0" xr:uid="{3B65E6CF-B2CF-468F-8B24-8988FA51BD17}">
      <text>
        <r>
          <rPr>
            <sz val="9"/>
            <color rgb="FF000000"/>
            <rFont val="MS P ゴシック"/>
            <family val="3"/>
            <charset val="128"/>
          </rPr>
          <t>「満たす」を選択した場合は、算定する加算の区分等を選択してください。</t>
        </r>
      </text>
    </comment>
    <comment ref="B47" authorId="0" shapeId="0" xr:uid="{E6F2BDA0-8885-45B5-B01A-B8F671FC275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B12F63B-9730-4049-8C79-2A5BC18D4B07}">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5DC3D11-C36C-497E-A38C-4FEEED35FAAB}">
      <text>
        <r>
          <rPr>
            <sz val="9"/>
            <color rgb="FF000000"/>
            <rFont val="MS P ゴシック"/>
            <family val="3"/>
            <charset val="128"/>
          </rPr>
          <t>令和５年度にベア加算を算定し、令和６年４・５月にも継続してベア加算を算定する場合「１」</t>
        </r>
      </text>
    </comment>
    <comment ref="Y4" authorId="0" shapeId="0" xr:uid="{13ACD9EE-062B-42DE-97E3-04E50F68B03C}">
      <text>
        <r>
          <rPr>
            <sz val="9"/>
            <color rgb="FF000000"/>
            <rFont val="MS P ゴシック"/>
            <family val="3"/>
            <charset val="128"/>
          </rPr>
          <t>必ずプルダウンで選択してください。</t>
        </r>
      </text>
    </comment>
    <comment ref="AE4" authorId="0" shapeId="0" xr:uid="{610A76D5-17A5-4F3C-A54E-866735BE47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C72F3D6F-4EE8-4BAF-BBC8-94049D807A6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F67A2C4-059B-46E2-8EBA-B2A5A5E342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8761A8AF-E95A-46E5-8D4F-42AFE8D30AE4}">
      <text>
        <r>
          <rPr>
            <sz val="9"/>
            <color rgb="FF000000"/>
            <rFont val="MS P ゴシック"/>
            <family val="3"/>
            <charset val="128"/>
          </rPr>
          <t>４・５月に処遇Ⅰ、６月以降に処遇Ⅰ相当の加算区分を算定する場合は「１」</t>
        </r>
      </text>
    </comment>
    <comment ref="CI6" authorId="0" shapeId="0" xr:uid="{B1F6E3EB-12E6-4825-8D53-276BF56090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A116C825-174A-465E-9A76-AD5B69EF026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0999595-F1AE-49A5-B117-CEB67A9B935F}">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A1B023-4766-4C73-8314-BA674F28859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8BB8581-480B-4CA1-97D9-F7C2223E40C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50FF0EB-FB4D-4B6E-9664-405E61D868D3}">
      <text>
        <r>
          <rPr>
            <sz val="9"/>
            <color rgb="FF000000"/>
            <rFont val="MS P ゴシック"/>
            <family val="3"/>
            <charset val="128"/>
          </rPr>
          <t>算定していない場合は、
「特定加算なし」を選択してください。</t>
        </r>
      </text>
    </comment>
    <comment ref="L9" authorId="0" shapeId="0" xr:uid="{27941C83-C450-4E90-A1B7-A2BB079CE7EC}">
      <text>
        <r>
          <rPr>
            <sz val="9"/>
            <color rgb="FF000000"/>
            <rFont val="MS P ゴシック"/>
            <family val="3"/>
            <charset val="128"/>
          </rPr>
          <t>算定していない場合は、
「ベア加算なし」を選択してください。</t>
        </r>
      </text>
    </comment>
    <comment ref="V9" authorId="1" shapeId="0" xr:uid="{99337BB8-5F80-4D2C-8C14-A6F58546C29D}">
      <text>
        <r>
          <rPr>
            <sz val="9"/>
            <color indexed="81"/>
            <rFont val="MS P ゴシック"/>
            <family val="3"/>
            <charset val="128"/>
          </rPr>
          <t>「新加算Ⅱ」が表示され、加算率が「エラー」と表示された場合は「新加算Ⅰ」と読み替えること。</t>
        </r>
      </text>
    </comment>
    <comment ref="CI9" authorId="0" shapeId="0" xr:uid="{4D7BC396-80E9-4BFF-BE1E-647203B8C1BE}">
      <text>
        <r>
          <rPr>
            <sz val="9"/>
            <color rgb="FF000000"/>
            <rFont val="MS P ゴシック"/>
            <family val="3"/>
            <charset val="128"/>
          </rPr>
          <t>キャリアパス要件Ⅴで「満たす」を選択していれば「１」</t>
        </r>
      </text>
    </comment>
    <comment ref="CI10" authorId="0" shapeId="0" xr:uid="{07025B43-494C-4994-B091-9FF61BAD157C}">
      <text>
        <r>
          <rPr>
            <sz val="9"/>
            <color rgb="FF000000"/>
            <rFont val="MS P ゴシック"/>
            <family val="3"/>
            <charset val="128"/>
          </rPr>
          <t>職場環境等要件の上位区分を「満たす」と選択していれば「１」</t>
        </r>
      </text>
    </comment>
    <comment ref="V12" authorId="1" shapeId="0" xr:uid="{54946B6C-002F-4E3B-9288-1876AA01FB33}">
      <text>
        <r>
          <rPr>
            <sz val="9"/>
            <color indexed="81"/>
            <rFont val="MS P ゴシック"/>
            <family val="3"/>
            <charset val="128"/>
          </rPr>
          <t>「新加算Ⅱ」が表示され、加算率が「エラー」と表示された場合は「新加算Ⅰ」と読み替えること。</t>
        </r>
      </text>
    </comment>
    <comment ref="B13" authorId="0" shapeId="0" xr:uid="{028BF5F5-B955-48AE-A6E9-5B454174A501}">
      <text>
        <r>
          <rPr>
            <sz val="9"/>
            <color rgb="FF000000"/>
            <rFont val="MS P ゴシック"/>
            <family val="3"/>
            <charset val="128"/>
          </rPr>
          <t>令和６年度の算定対象月を記入してください。</t>
        </r>
      </text>
    </comment>
    <comment ref="F15" authorId="0" shapeId="0" xr:uid="{021D438A-C04D-426F-9097-80C28BF6C93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83751DC-7F2C-49C3-AAD7-F6A21ABC2BBD}">
      <text>
        <r>
          <rPr>
            <sz val="9"/>
            <color indexed="81"/>
            <rFont val="MS P ゴシック"/>
            <family val="3"/>
            <charset val="128"/>
          </rPr>
          <t>「新加算Ⅱ」が表示され、加算率が「エラー」と表示された場合は「新加算Ⅰ」と読み替えること。</t>
        </r>
      </text>
    </comment>
    <comment ref="B18" authorId="0" shapeId="0" xr:uid="{AB1D084F-CCDF-4A04-BACA-2A17A70156ED}">
      <text>
        <r>
          <rPr>
            <sz val="9"/>
            <color rgb="FF000000"/>
            <rFont val="MS P ゴシック"/>
            <family val="3"/>
            <charset val="128"/>
          </rPr>
          <t>右欄の選択肢（「満たす」など）から、
それぞれ当てはまるものを選択してください。</t>
        </r>
      </text>
    </comment>
    <comment ref="AL25" authorId="0" shapeId="0" xr:uid="{3CFA5F97-D27F-4E99-9D47-0D15EBFE4A6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42C8A09-D968-4703-9352-75C33636A4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367C883-A92C-444B-8FE0-06835E16264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A55AB3C4-78E1-4D20-8916-128C7B8B2D51}">
      <text>
        <r>
          <rPr>
            <sz val="9"/>
            <color rgb="FF000000"/>
            <rFont val="MS P ゴシック"/>
            <family val="3"/>
            <charset val="128"/>
          </rPr>
          <t>小規模事業者等の特例で満たす場合も含む</t>
        </r>
      </text>
    </comment>
    <comment ref="AG37" authorId="0" shapeId="0" xr:uid="{3F42A629-371C-4A48-9437-8367B89E336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B27D93E1-80DE-48B3-B2FA-DB7E059EF15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1D76ACC2-04A6-4577-AD0E-6DD92C16BBC6}">
      <text>
        <r>
          <rPr>
            <sz val="9"/>
            <color indexed="81"/>
            <rFont val="MS P ゴシック"/>
            <family val="3"/>
            <charset val="128"/>
          </rPr>
          <t>左記に「対象加算なし」が表示された場合は、「満たす」を選択し、「対象加算なし」を選択してください。</t>
        </r>
      </text>
    </comment>
    <comment ref="AL40" authorId="1" shapeId="0" xr:uid="{99C9C41A-0110-450E-AAFE-DC26E70181EC}">
      <text>
        <r>
          <rPr>
            <sz val="9"/>
            <color indexed="81"/>
            <rFont val="MS P ゴシック"/>
            <family val="3"/>
            <charset val="128"/>
          </rPr>
          <t>左記に「対象加算なし」が表示された場合は、「満たす」を選択し、「対象加算なし」を選択してください。</t>
        </r>
      </text>
    </comment>
    <comment ref="AD41" authorId="0" shapeId="0" xr:uid="{DD98CC16-CE79-4A49-89CC-402AF14C04AA}">
      <text>
        <r>
          <rPr>
            <sz val="9"/>
            <color rgb="FF000000"/>
            <rFont val="MS P ゴシック"/>
            <family val="3"/>
            <charset val="128"/>
          </rPr>
          <t>「満たす」を選択した場合は、算定する加算の区分等を選択してください。</t>
        </r>
      </text>
    </comment>
    <comment ref="AL41" authorId="0" shapeId="0" xr:uid="{F3BFE41D-2E2B-4033-9440-1C72D41A8ADE}">
      <text>
        <r>
          <rPr>
            <sz val="9"/>
            <color rgb="FF000000"/>
            <rFont val="MS P ゴシック"/>
            <family val="3"/>
            <charset val="128"/>
          </rPr>
          <t>「満たす」を選択した場合は、算定する加算の区分等を選択してください。</t>
        </r>
      </text>
    </comment>
    <comment ref="B47" authorId="0" shapeId="0" xr:uid="{9B6B9EEE-1525-4E83-A59D-79978547F12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98E5653-18A9-442A-81BF-C84182B9A0F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96AFEA3-68CB-4E04-91DC-675F8D8428AC}">
      <text>
        <r>
          <rPr>
            <sz val="9"/>
            <color rgb="FF000000"/>
            <rFont val="MS P ゴシック"/>
            <family val="3"/>
            <charset val="128"/>
          </rPr>
          <t>令和５年度にベア加算を算定し、令和６年４・５月にも継続してベア加算を算定する場合「１」</t>
        </r>
      </text>
    </comment>
    <comment ref="Y4" authorId="0" shapeId="0" xr:uid="{4FABEA92-42C7-49E2-A3A6-BB5CEAE0C6BA}">
      <text>
        <r>
          <rPr>
            <sz val="9"/>
            <color rgb="FF000000"/>
            <rFont val="MS P ゴシック"/>
            <family val="3"/>
            <charset val="128"/>
          </rPr>
          <t>必ずプルダウンで選択してください。</t>
        </r>
      </text>
    </comment>
    <comment ref="AE4" authorId="0" shapeId="0" xr:uid="{294B5A51-8BBB-44EF-91F3-B8CF396638E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4C7D595-8163-4D0C-B5F0-3FB93C7EE045}">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DBF9B4D-DED3-496D-BFD0-62BFE4665B2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BD443D2-8AD9-4BE3-B357-962B1D466F89}">
      <text>
        <r>
          <rPr>
            <sz val="9"/>
            <color rgb="FF000000"/>
            <rFont val="MS P ゴシック"/>
            <family val="3"/>
            <charset val="128"/>
          </rPr>
          <t>４・５月に処遇Ⅰ、６月以降に処遇Ⅰ相当の加算区分を算定する場合は「１」</t>
        </r>
      </text>
    </comment>
    <comment ref="CI6" authorId="0" shapeId="0" xr:uid="{F6687675-FF7F-4924-A51F-D98B514EC53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2EAC373-BF01-4A99-9F28-8DED2B06A1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7331DE8-4C8C-4915-977D-CEB27B03E16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AB62EDD-C0BB-4FD1-93E6-EC0CB554885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E118D370-B20C-4B98-A652-BB07D1720DB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BE26C9B-6945-491E-B4FF-839D08453F8A}">
      <text>
        <r>
          <rPr>
            <sz val="9"/>
            <color rgb="FF000000"/>
            <rFont val="MS P ゴシック"/>
            <family val="3"/>
            <charset val="128"/>
          </rPr>
          <t>算定していない場合は、
「特定加算なし」を選択してください。</t>
        </r>
      </text>
    </comment>
    <comment ref="L9" authorId="0" shapeId="0" xr:uid="{D2950B7C-BB33-4ADD-9B65-92D970E430C9}">
      <text>
        <r>
          <rPr>
            <sz val="9"/>
            <color rgb="FF000000"/>
            <rFont val="MS P ゴシック"/>
            <family val="3"/>
            <charset val="128"/>
          </rPr>
          <t>算定していない場合は、
「ベア加算なし」を選択してください。</t>
        </r>
      </text>
    </comment>
    <comment ref="V9" authorId="1" shapeId="0" xr:uid="{8CC95EF9-D404-4DC7-94F1-10B726119945}">
      <text>
        <r>
          <rPr>
            <sz val="9"/>
            <color indexed="81"/>
            <rFont val="MS P ゴシック"/>
            <family val="3"/>
            <charset val="128"/>
          </rPr>
          <t>「新加算Ⅱ」が表示され、加算率が「エラー」と表示された場合は「新加算Ⅰ」と読み替えること。</t>
        </r>
      </text>
    </comment>
    <comment ref="CI9" authorId="0" shapeId="0" xr:uid="{5568DDB2-81B9-430C-B872-ABF398E0F84E}">
      <text>
        <r>
          <rPr>
            <sz val="9"/>
            <color rgb="FF000000"/>
            <rFont val="MS P ゴシック"/>
            <family val="3"/>
            <charset val="128"/>
          </rPr>
          <t>キャリアパス要件Ⅴで「満たす」を選択していれば「１」</t>
        </r>
      </text>
    </comment>
    <comment ref="CI10" authorId="0" shapeId="0" xr:uid="{3C8AB464-F065-46CC-95BC-37A947D91520}">
      <text>
        <r>
          <rPr>
            <sz val="9"/>
            <color rgb="FF000000"/>
            <rFont val="MS P ゴシック"/>
            <family val="3"/>
            <charset val="128"/>
          </rPr>
          <t>職場環境等要件の上位区分を「満たす」と選択していれば「１」</t>
        </r>
      </text>
    </comment>
    <comment ref="V12" authorId="1" shapeId="0" xr:uid="{FD573E1D-0830-4924-9863-7D52CD1FAD7C}">
      <text>
        <r>
          <rPr>
            <sz val="9"/>
            <color indexed="81"/>
            <rFont val="MS P ゴシック"/>
            <family val="3"/>
            <charset val="128"/>
          </rPr>
          <t>「新加算Ⅱ」が表示され、加算率が「エラー」と表示された場合は「新加算Ⅰ」と読み替えること。</t>
        </r>
      </text>
    </comment>
    <comment ref="B13" authorId="0" shapeId="0" xr:uid="{62F44ABA-3242-407D-8367-23A6B3157144}">
      <text>
        <r>
          <rPr>
            <sz val="9"/>
            <color rgb="FF000000"/>
            <rFont val="MS P ゴシック"/>
            <family val="3"/>
            <charset val="128"/>
          </rPr>
          <t>令和６年度の算定対象月を記入してください。</t>
        </r>
      </text>
    </comment>
    <comment ref="F15" authorId="0" shapeId="0" xr:uid="{2EB28473-3759-40A7-A6CC-74BCD209537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02001B1-FC4E-443C-9CB5-ED259026992F}">
      <text>
        <r>
          <rPr>
            <sz val="9"/>
            <color indexed="81"/>
            <rFont val="MS P ゴシック"/>
            <family val="3"/>
            <charset val="128"/>
          </rPr>
          <t>「新加算Ⅱ」が表示され、加算率が「エラー」と表示された場合は「新加算Ⅰ」と読み替えること。</t>
        </r>
      </text>
    </comment>
    <comment ref="B18" authorId="0" shapeId="0" xr:uid="{C11CF107-CB43-461D-A9A1-7435097A0124}">
      <text>
        <r>
          <rPr>
            <sz val="9"/>
            <color rgb="FF000000"/>
            <rFont val="MS P ゴシック"/>
            <family val="3"/>
            <charset val="128"/>
          </rPr>
          <t>右欄の選択肢（「満たす」など）から、
それぞれ当てはまるものを選択してください。</t>
        </r>
      </text>
    </comment>
    <comment ref="AL25" authorId="0" shapeId="0" xr:uid="{F244A279-F732-47D2-AC54-85126BB345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FDE20BF-50CB-4DE3-96E4-754FFDA67A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856747E-315F-4859-A07A-C458B0311C1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57396E8-198A-49E9-BC08-957E294882FC}">
      <text>
        <r>
          <rPr>
            <sz val="9"/>
            <color rgb="FF000000"/>
            <rFont val="MS P ゴシック"/>
            <family val="3"/>
            <charset val="128"/>
          </rPr>
          <t>小規模事業者等の特例で満たす場合も含む</t>
        </r>
      </text>
    </comment>
    <comment ref="AG37" authorId="0" shapeId="0" xr:uid="{61B3781A-5C1A-4B8C-A00C-4C4E10D3C6A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DBDD6E9-3E76-44C5-A9B6-4383E697581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8A3FD11-70FE-4D06-BE1D-1ACF7D01B369}">
      <text>
        <r>
          <rPr>
            <sz val="9"/>
            <color indexed="81"/>
            <rFont val="MS P ゴシック"/>
            <family val="3"/>
            <charset val="128"/>
          </rPr>
          <t>左記に「対象加算なし」が表示された場合は、「満たす」を選択し、「対象加算なし」を選択してください。</t>
        </r>
      </text>
    </comment>
    <comment ref="AL40" authorId="1" shapeId="0" xr:uid="{0D29143D-C473-42FB-8280-18CB4C317785}">
      <text>
        <r>
          <rPr>
            <sz val="9"/>
            <color indexed="81"/>
            <rFont val="MS P ゴシック"/>
            <family val="3"/>
            <charset val="128"/>
          </rPr>
          <t>左記に「対象加算なし」が表示された場合は、「満たす」を選択し、「対象加算なし」を選択してください。</t>
        </r>
      </text>
    </comment>
    <comment ref="AD41" authorId="0" shapeId="0" xr:uid="{5A5F5BC0-41C8-4C2C-995A-5529DC8C8520}">
      <text>
        <r>
          <rPr>
            <sz val="9"/>
            <color rgb="FF000000"/>
            <rFont val="MS P ゴシック"/>
            <family val="3"/>
            <charset val="128"/>
          </rPr>
          <t>「満たす」を選択した場合は、算定する加算の区分等を選択してください。</t>
        </r>
      </text>
    </comment>
    <comment ref="AL41" authorId="0" shapeId="0" xr:uid="{1FA4D924-5C92-4F2A-8374-A8CCBD9CA3CA}">
      <text>
        <r>
          <rPr>
            <sz val="9"/>
            <color rgb="FF000000"/>
            <rFont val="MS P ゴシック"/>
            <family val="3"/>
            <charset val="128"/>
          </rPr>
          <t>「満たす」を選択した場合は、算定する加算の区分等を選択してください。</t>
        </r>
      </text>
    </comment>
    <comment ref="B47" authorId="0" shapeId="0" xr:uid="{757B5129-B6BE-42B0-9103-9ABC6FC25C27}">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588E88A-87A2-475F-A3B8-F2E06AB8D3F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A398592-ECFD-47A8-9958-E6F69CF1B108}">
      <text>
        <r>
          <rPr>
            <sz val="9"/>
            <color rgb="FF000000"/>
            <rFont val="MS P ゴシック"/>
            <family val="3"/>
            <charset val="128"/>
          </rPr>
          <t>令和５年度にベア加算を算定し、令和６年４・５月にも継続してベア加算を算定する場合「１」</t>
        </r>
      </text>
    </comment>
    <comment ref="Y4" authorId="0" shapeId="0" xr:uid="{3DF06D1B-9013-4353-9B79-500FB9B63190}">
      <text>
        <r>
          <rPr>
            <sz val="9"/>
            <color rgb="FF000000"/>
            <rFont val="MS P ゴシック"/>
            <family val="3"/>
            <charset val="128"/>
          </rPr>
          <t>必ずプルダウンで選択してください。</t>
        </r>
      </text>
    </comment>
    <comment ref="AE4" authorId="0" shapeId="0" xr:uid="{D843A340-3A96-4E77-AE55-A5F3EF3D0B07}">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8D65D32-5C82-4F88-9D9D-8C1DA5B51BEE}">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0A6080F-512E-4B7F-9B5E-31259BB4454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0C6D937-4C15-43C2-B8DE-537753E1135C}">
      <text>
        <r>
          <rPr>
            <sz val="9"/>
            <color rgb="FF000000"/>
            <rFont val="MS P ゴシック"/>
            <family val="3"/>
            <charset val="128"/>
          </rPr>
          <t>４・５月に処遇Ⅰ、６月以降に処遇Ⅰ相当の加算区分を算定する場合は「１」</t>
        </r>
      </text>
    </comment>
    <comment ref="CI6" authorId="0" shapeId="0" xr:uid="{3CC8F920-93C2-4AA2-8EBA-9A520ADC1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1B4AF0C-E571-406C-87A3-574E018284F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1962E6-8B25-462E-807A-66A36FE2BA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84907F2-D356-4EE7-895A-DD2062E1AC6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945D4E6-58E6-48B7-964C-70C590F1E22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3F52CDB-FFD1-4C02-9DF2-E87504F507FA}">
      <text>
        <r>
          <rPr>
            <sz val="9"/>
            <color rgb="FF000000"/>
            <rFont val="MS P ゴシック"/>
            <family val="3"/>
            <charset val="128"/>
          </rPr>
          <t>算定していない場合は、
「特定加算なし」を選択してください。</t>
        </r>
      </text>
    </comment>
    <comment ref="L9" authorId="0" shapeId="0" xr:uid="{7FB3974C-4CD1-4459-B321-CECADF963373}">
      <text>
        <r>
          <rPr>
            <sz val="9"/>
            <color rgb="FF000000"/>
            <rFont val="MS P ゴシック"/>
            <family val="3"/>
            <charset val="128"/>
          </rPr>
          <t>算定していない場合は、
「ベア加算なし」を選択してください。</t>
        </r>
      </text>
    </comment>
    <comment ref="V9" authorId="1" shapeId="0" xr:uid="{F357D31D-1C1F-43B8-A194-E495E483D6D8}">
      <text>
        <r>
          <rPr>
            <sz val="9"/>
            <color indexed="81"/>
            <rFont val="MS P ゴシック"/>
            <family val="3"/>
            <charset val="128"/>
          </rPr>
          <t>「新加算Ⅱ」が表示され、加算率が「エラー」と表示された場合は「新加算Ⅰ」と読み替えること。</t>
        </r>
      </text>
    </comment>
    <comment ref="CI9" authorId="0" shapeId="0" xr:uid="{89D1D51B-D1AA-44E0-88E3-B056902D2173}">
      <text>
        <r>
          <rPr>
            <sz val="9"/>
            <color rgb="FF000000"/>
            <rFont val="MS P ゴシック"/>
            <family val="3"/>
            <charset val="128"/>
          </rPr>
          <t>キャリアパス要件Ⅴで「満たす」を選択していれば「１」</t>
        </r>
      </text>
    </comment>
    <comment ref="CI10" authorId="0" shapeId="0" xr:uid="{3B08D351-A1CA-434C-B6D3-202C1BC79E4F}">
      <text>
        <r>
          <rPr>
            <sz val="9"/>
            <color rgb="FF000000"/>
            <rFont val="MS P ゴシック"/>
            <family val="3"/>
            <charset val="128"/>
          </rPr>
          <t>職場環境等要件の上位区分を「満たす」と選択していれば「１」</t>
        </r>
      </text>
    </comment>
    <comment ref="V12" authorId="1" shapeId="0" xr:uid="{986093AC-B9C0-4893-B319-980A4D7F891A}">
      <text>
        <r>
          <rPr>
            <sz val="9"/>
            <color indexed="81"/>
            <rFont val="MS P ゴシック"/>
            <family val="3"/>
            <charset val="128"/>
          </rPr>
          <t>「新加算Ⅱ」が表示され、加算率が「エラー」と表示された場合は「新加算Ⅰ」と読み替えること。</t>
        </r>
      </text>
    </comment>
    <comment ref="B13" authorId="0" shapeId="0" xr:uid="{2496BB8F-F7A2-4060-ABA0-4FE1555104F4}">
      <text>
        <r>
          <rPr>
            <sz val="9"/>
            <color rgb="FF000000"/>
            <rFont val="MS P ゴシック"/>
            <family val="3"/>
            <charset val="128"/>
          </rPr>
          <t>令和６年度の算定対象月を記入してください。</t>
        </r>
      </text>
    </comment>
    <comment ref="F15" authorId="0" shapeId="0" xr:uid="{824CF842-3216-4F96-B037-236875E215F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AC6DA937-7A57-4C23-83DA-06E4279DD458}">
      <text>
        <r>
          <rPr>
            <sz val="9"/>
            <color indexed="81"/>
            <rFont val="MS P ゴシック"/>
            <family val="3"/>
            <charset val="128"/>
          </rPr>
          <t>「新加算Ⅱ」が表示され、加算率が「エラー」と表示された場合は「新加算Ⅰ」と読み替えること。</t>
        </r>
      </text>
    </comment>
    <comment ref="B18" authorId="0" shapeId="0" xr:uid="{B605A902-2A98-431B-A307-F8DDEE53641C}">
      <text>
        <r>
          <rPr>
            <sz val="9"/>
            <color rgb="FF000000"/>
            <rFont val="MS P ゴシック"/>
            <family val="3"/>
            <charset val="128"/>
          </rPr>
          <t>右欄の選択肢（「満たす」など）から、
それぞれ当てはまるものを選択してください。</t>
        </r>
      </text>
    </comment>
    <comment ref="AL25" authorId="0" shapeId="0" xr:uid="{86196D5B-4382-48B7-A89B-674FA2F79C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D601F7A-2752-49ED-9DB7-F70425E3F95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5DCC9E2-4835-490A-869B-C9A9EC6D95E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EF8161E1-8DF7-4750-8C32-83D34097D0E5}">
      <text>
        <r>
          <rPr>
            <sz val="9"/>
            <color rgb="FF000000"/>
            <rFont val="MS P ゴシック"/>
            <family val="3"/>
            <charset val="128"/>
          </rPr>
          <t>小規模事業者等の特例で満たす場合も含む</t>
        </r>
      </text>
    </comment>
    <comment ref="AG37" authorId="0" shapeId="0" xr:uid="{8AF8FA01-3A89-478E-A57E-580A881EC1C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E42C5602-083D-47DB-BB77-721FFF600CD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0E19803-B9A5-4601-A560-55BACF91AF2A}">
      <text>
        <r>
          <rPr>
            <sz val="9"/>
            <color indexed="81"/>
            <rFont val="MS P ゴシック"/>
            <family val="3"/>
            <charset val="128"/>
          </rPr>
          <t>左記に「対象加算なし」が表示された場合は、「満たす」を選択し、「対象加算なし」を選択してください。</t>
        </r>
      </text>
    </comment>
    <comment ref="AL40" authorId="1" shapeId="0" xr:uid="{0B89C5B6-1871-47FA-919F-6C33D5D5DF0F}">
      <text>
        <r>
          <rPr>
            <sz val="9"/>
            <color indexed="81"/>
            <rFont val="MS P ゴシック"/>
            <family val="3"/>
            <charset val="128"/>
          </rPr>
          <t>左記に「対象加算なし」が表示された場合は、「満たす」を選択し、「対象加算なし」を選択してください。</t>
        </r>
      </text>
    </comment>
    <comment ref="AD41" authorId="0" shapeId="0" xr:uid="{66308C12-25E2-404F-A930-297220F045C8}">
      <text>
        <r>
          <rPr>
            <sz val="9"/>
            <color rgb="FF000000"/>
            <rFont val="MS P ゴシック"/>
            <family val="3"/>
            <charset val="128"/>
          </rPr>
          <t>「満たす」を選択した場合は、算定する加算の区分等を選択してください。</t>
        </r>
      </text>
    </comment>
    <comment ref="AL41" authorId="0" shapeId="0" xr:uid="{38C4D55F-4203-4C70-9C1B-45F0C137FB5B}">
      <text>
        <r>
          <rPr>
            <sz val="9"/>
            <color rgb="FF000000"/>
            <rFont val="MS P ゴシック"/>
            <family val="3"/>
            <charset val="128"/>
          </rPr>
          <t>「満たす」を選択した場合は、算定する加算の区分等を選択してください。</t>
        </r>
      </text>
    </comment>
    <comment ref="B47" authorId="0" shapeId="0" xr:uid="{4B961671-9263-41DB-B5B4-28776F96376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38B2513-085B-43A4-874B-6FEFA77DA00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E97671-682A-4703-8633-35FDF31319A1}">
      <text>
        <r>
          <rPr>
            <sz val="9"/>
            <color rgb="FF000000"/>
            <rFont val="MS P ゴシック"/>
            <family val="3"/>
            <charset val="128"/>
          </rPr>
          <t>令和５年度にベア加算を算定し、令和６年４・５月にも継続してベア加算を算定する場合「１」</t>
        </r>
      </text>
    </comment>
    <comment ref="Y4" authorId="0" shapeId="0" xr:uid="{5AB37601-F85F-4DDE-8E49-EA813C556415}">
      <text>
        <r>
          <rPr>
            <sz val="9"/>
            <color rgb="FF000000"/>
            <rFont val="MS P ゴシック"/>
            <family val="3"/>
            <charset val="128"/>
          </rPr>
          <t>必ずプルダウンで選択してください。</t>
        </r>
      </text>
    </comment>
    <comment ref="AE4" authorId="0" shapeId="0" xr:uid="{F1CF6729-0B53-4C6B-8EB5-A24EF85C72F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71E88CE-665F-46E4-9803-585832B0EB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1226CCF4-8B76-4C31-8E9C-A7FAC6EFB45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6DD0A3F-1F15-4966-A983-0A6365E4CE0A}">
      <text>
        <r>
          <rPr>
            <sz val="9"/>
            <color rgb="FF000000"/>
            <rFont val="MS P ゴシック"/>
            <family val="3"/>
            <charset val="128"/>
          </rPr>
          <t>４・５月に処遇Ⅰ、６月以降に処遇Ⅰ相当の加算区分を算定する場合は「１」</t>
        </r>
      </text>
    </comment>
    <comment ref="CI6" authorId="0" shapeId="0" xr:uid="{5A08ED19-DF08-4D5B-94AB-A6DA69F0838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B92BEF-CD54-4A28-B069-4598AD4D09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BCAA59A-FB38-4DD3-A2F6-06D0F51C110D}">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59BCF2D-9C4A-4107-ABD0-19735E12254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C62D278-B98F-41F2-B547-4B692B32585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8AAE3E3-B7B8-413C-81B6-71BFD901D605}">
      <text>
        <r>
          <rPr>
            <sz val="9"/>
            <color rgb="FF000000"/>
            <rFont val="MS P ゴシック"/>
            <family val="3"/>
            <charset val="128"/>
          </rPr>
          <t>算定していない場合は、
「特定加算なし」を選択してください。</t>
        </r>
      </text>
    </comment>
    <comment ref="L9" authorId="0" shapeId="0" xr:uid="{16094F6A-DB56-4EA1-BCF4-1507431B2C0E}">
      <text>
        <r>
          <rPr>
            <sz val="9"/>
            <color rgb="FF000000"/>
            <rFont val="MS P ゴシック"/>
            <family val="3"/>
            <charset val="128"/>
          </rPr>
          <t>算定していない場合は、
「ベア加算なし」を選択してください。</t>
        </r>
      </text>
    </comment>
    <comment ref="V9" authorId="1" shapeId="0" xr:uid="{13D28839-6310-4A2B-AE64-43DAD2D6EEE9}">
      <text>
        <r>
          <rPr>
            <sz val="9"/>
            <color indexed="81"/>
            <rFont val="MS P ゴシック"/>
            <family val="3"/>
            <charset val="128"/>
          </rPr>
          <t>「新加算Ⅱ」が表示され、加算率が「エラー」と表示された場合は「新加算Ⅰ」と読み替えること。</t>
        </r>
      </text>
    </comment>
    <comment ref="CI9" authorId="0" shapeId="0" xr:uid="{7AE06CCF-E834-4B67-BBAB-8532F8C155C0}">
      <text>
        <r>
          <rPr>
            <sz val="9"/>
            <color rgb="FF000000"/>
            <rFont val="MS P ゴシック"/>
            <family val="3"/>
            <charset val="128"/>
          </rPr>
          <t>キャリアパス要件Ⅴで「満たす」を選択していれば「１」</t>
        </r>
      </text>
    </comment>
    <comment ref="CI10" authorId="0" shapeId="0" xr:uid="{1643A694-55BE-4EF8-B19F-C9300095ABE6}">
      <text>
        <r>
          <rPr>
            <sz val="9"/>
            <color rgb="FF000000"/>
            <rFont val="MS P ゴシック"/>
            <family val="3"/>
            <charset val="128"/>
          </rPr>
          <t>職場環境等要件の上位区分を「満たす」と選択していれば「１」</t>
        </r>
      </text>
    </comment>
    <comment ref="V12" authorId="1" shapeId="0" xr:uid="{586DC95B-DEE3-4533-A6B0-1C27077A9E2D}">
      <text>
        <r>
          <rPr>
            <sz val="9"/>
            <color indexed="81"/>
            <rFont val="MS P ゴシック"/>
            <family val="3"/>
            <charset val="128"/>
          </rPr>
          <t>「新加算Ⅱ」が表示され、加算率が「エラー」と表示された場合は「新加算Ⅰ」と読み替えること。</t>
        </r>
      </text>
    </comment>
    <comment ref="B13" authorId="0" shapeId="0" xr:uid="{2D5093F6-E4FB-43AE-B4BD-0EA416C9C3A2}">
      <text>
        <r>
          <rPr>
            <sz val="9"/>
            <color rgb="FF000000"/>
            <rFont val="MS P ゴシック"/>
            <family val="3"/>
            <charset val="128"/>
          </rPr>
          <t>令和６年度の算定対象月を記入してください。</t>
        </r>
      </text>
    </comment>
    <comment ref="F15" authorId="0" shapeId="0" xr:uid="{A960034E-9B82-49B8-9B42-11DD99E99CBD}">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1D79B1B9-6C6E-40CC-AAC9-86F2C5902E64}">
      <text>
        <r>
          <rPr>
            <sz val="9"/>
            <color indexed="81"/>
            <rFont val="MS P ゴシック"/>
            <family val="3"/>
            <charset val="128"/>
          </rPr>
          <t>「新加算Ⅱ」が表示され、加算率が「エラー」と表示された場合は「新加算Ⅰ」と読み替えること。</t>
        </r>
      </text>
    </comment>
    <comment ref="B18" authorId="0" shapeId="0" xr:uid="{A5D7DA18-F391-403B-8032-D7D57AE38CB7}">
      <text>
        <r>
          <rPr>
            <sz val="9"/>
            <color rgb="FF000000"/>
            <rFont val="MS P ゴシック"/>
            <family val="3"/>
            <charset val="128"/>
          </rPr>
          <t>右欄の選択肢（「満たす」など）から、
それぞれ当てはまるものを選択してください。</t>
        </r>
      </text>
    </comment>
    <comment ref="AL25" authorId="0" shapeId="0" xr:uid="{58E13DD3-53FD-4853-89D4-ED8C9490A5CB}">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39385A8-174D-4312-B4E6-79A61CFC3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6FCAE47-3A8A-4E94-80C8-EC7DEEBFCA65}">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422CD58D-8330-4636-BE41-1C5D941744C1}">
      <text>
        <r>
          <rPr>
            <sz val="9"/>
            <color rgb="FF000000"/>
            <rFont val="MS P ゴシック"/>
            <family val="3"/>
            <charset val="128"/>
          </rPr>
          <t>小規模事業者等の特例で満たす場合も含む</t>
        </r>
      </text>
    </comment>
    <comment ref="AG37" authorId="0" shapeId="0" xr:uid="{2ED6028C-F70D-48B2-90F9-92B6DC5B699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103ACD0D-D97B-47BA-97B9-2E1FA15259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EF28DD17-7648-41E8-AE68-DDDF2CECDF63}">
      <text>
        <r>
          <rPr>
            <sz val="9"/>
            <color indexed="81"/>
            <rFont val="MS P ゴシック"/>
            <family val="3"/>
            <charset val="128"/>
          </rPr>
          <t>左記に「対象加算なし」が表示された場合は、「満たす」を選択し、「対象加算なし」を選択してください。</t>
        </r>
      </text>
    </comment>
    <comment ref="AL40" authorId="1" shapeId="0" xr:uid="{DBC8D410-A57E-4379-87CA-5009C138F2AE}">
      <text>
        <r>
          <rPr>
            <sz val="9"/>
            <color indexed="81"/>
            <rFont val="MS P ゴシック"/>
            <family val="3"/>
            <charset val="128"/>
          </rPr>
          <t>左記に「対象加算なし」が表示された場合は、「満たす」を選択し、「対象加算なし」を選択してください。</t>
        </r>
      </text>
    </comment>
    <comment ref="AD41" authorId="0" shapeId="0" xr:uid="{EF7F4854-82F6-494B-ACC8-35A00C9F3255}">
      <text>
        <r>
          <rPr>
            <sz val="9"/>
            <color rgb="FF000000"/>
            <rFont val="MS P ゴシック"/>
            <family val="3"/>
            <charset val="128"/>
          </rPr>
          <t>「満たす」を選択した場合は、算定する加算の区分等を選択してください。</t>
        </r>
      </text>
    </comment>
    <comment ref="AL41" authorId="0" shapeId="0" xr:uid="{6D473C08-9699-4D65-9213-50F8CD7F36D7}">
      <text>
        <r>
          <rPr>
            <sz val="9"/>
            <color rgb="FF000000"/>
            <rFont val="MS P ゴシック"/>
            <family val="3"/>
            <charset val="128"/>
          </rPr>
          <t>「満たす」を選択した場合は、算定する加算の区分等を選択してください。</t>
        </r>
      </text>
    </comment>
    <comment ref="B47" authorId="0" shapeId="0" xr:uid="{9E76F7A9-337D-4DC5-BE40-C58A2CA71DB1}">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<sst xmlns="http://schemas.openxmlformats.org/spreadsheetml/2006/main" count="6470" uniqueCount="2378">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</sst>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64"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0" fontId="84" fillId="2" borderId="15" xfId="0" applyFont="1" applyFill="1" applyBorder="1" applyAlignment="1" applyProtection="1">
      <alignment horizontal="left" vertical="center"/>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74" fillId="3" borderId="139" xfId="0" applyFont="1" applyFill="1" applyBorder="1" applyAlignment="1">
      <alignment horizontal="center" vertical="center"/>
    </xf>
    <xf numFmtId="0" fontId="74" fillId="2" borderId="139" xfId="0" applyFont="1" applyFill="1" applyBorder="1" applyAlignment="1">
      <alignment horizontal="center" vertical="center"/>
    </xf>
    <xf numFmtId="0" fontId="74" fillId="2" borderId="139" xfId="0" applyFont="1" applyFill="1" applyBorder="1" applyAlignment="1">
      <alignment horizontal="center" vertical="center" shrinkToFi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fmlaLink="$AP$57"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checked="Checked"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2350" y="38115875"/>
              <a:ext cx="177800" cy="1803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2350" y="40868600"/>
              <a:ext cx="1778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2350" y="33597850"/>
              <a:ext cx="177800" cy="215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2350" y="39725600"/>
              <a:ext cx="17780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2350" y="13677900"/>
              <a:ext cx="177800" cy="16324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2350" y="39955487"/>
              <a:ext cx="177800" cy="9131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2350" y="33547050"/>
              <a:ext cx="177800"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2350" y="22936200"/>
              <a:ext cx="177800" cy="2874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2350" y="25793700"/>
              <a:ext cx="17780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25500" y="28879800"/>
              <a:ext cx="177800" cy="26078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11325" y="267595"/>
          <a:ext cx="4527015" cy="12521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2350" y="40868600"/>
              <a:ext cx="177800" cy="532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3649900"/>
              <a:ext cx="21590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3649900"/>
              <a:ext cx="21590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30480</xdr:rowOff>
        </xdr:from>
        <xdr:to>
          <xdr:col>6</xdr:col>
          <xdr:colOff>0</xdr:colOff>
          <xdr:row>166</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259080</xdr:rowOff>
        </xdr:from>
        <xdr:to>
          <xdr:col>6</xdr:col>
          <xdr:colOff>0</xdr:colOff>
          <xdr:row>168</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144780</xdr:rowOff>
        </xdr:from>
        <xdr:to>
          <xdr:col>6</xdr:col>
          <xdr:colOff>0</xdr:colOff>
          <xdr:row>171</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30480</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259080</xdr:rowOff>
        </xdr:from>
        <xdr:to>
          <xdr:col>6</xdr:col>
          <xdr:colOff>0</xdr:colOff>
          <xdr:row>173</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144780</xdr:rowOff>
        </xdr:from>
        <xdr:to>
          <xdr:col>6</xdr:col>
          <xdr:colOff>0</xdr:colOff>
          <xdr:row>178</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45720</xdr:rowOff>
        </xdr:from>
        <xdr:to>
          <xdr:col>6</xdr:col>
          <xdr:colOff>7620</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182</xdr:row>
          <xdr:rowOff>7620</xdr:rowOff>
        </xdr:from>
        <xdr:to>
          <xdr:col>6</xdr:col>
          <xdr:colOff>22860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45720</xdr:rowOff>
        </xdr:from>
        <xdr:to>
          <xdr:col>1</xdr:col>
          <xdr:colOff>220980</xdr:colOff>
          <xdr:row>187</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114300</xdr:rowOff>
        </xdr:from>
        <xdr:to>
          <xdr:col>1</xdr:col>
          <xdr:colOff>213360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106680</xdr:rowOff>
        </xdr:from>
        <xdr:to>
          <xdr:col>1</xdr:col>
          <xdr:colOff>220980</xdr:colOff>
          <xdr:row>189</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22860</xdr:rowOff>
        </xdr:from>
        <xdr:to>
          <xdr:col>1</xdr:col>
          <xdr:colOff>220980</xdr:colOff>
          <xdr:row>191</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266700</xdr:rowOff>
        </xdr:from>
        <xdr:to>
          <xdr:col>1</xdr:col>
          <xdr:colOff>220980</xdr:colOff>
          <xdr:row>193</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160020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312420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695951" y="312682"/>
          <a:ext cx="7591301" cy="37343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77715" y="4240532"/>
              <a:ext cx="300990" cy="407666"/>
              <a:chOff x="4501773" y="3772528"/>
              <a:chExt cx="303832" cy="486914"/>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19"/>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68190" y="4794884"/>
              <a:ext cx="300990" cy="714381"/>
              <a:chOff x="4479758" y="4496242"/>
              <a:chExt cx="301792" cy="780119"/>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68190" y="5655939"/>
              <a:ext cx="300990" cy="698090"/>
              <a:chOff x="4549825" y="5456631"/>
              <a:chExt cx="308371" cy="762860"/>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24550" y="9036467"/>
              <a:ext cx="300990" cy="375280"/>
              <a:chOff x="5763126" y="8931900"/>
              <a:chExt cx="301792" cy="494794"/>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9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1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68190" y="6517005"/>
              <a:ext cx="300990" cy="683898"/>
              <a:chOff x="4549825" y="6438939"/>
              <a:chExt cx="308371" cy="779290"/>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39"/>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28177" y="8169369"/>
              <a:ext cx="216765" cy="694600"/>
              <a:chOff x="5767592" y="8168729"/>
              <a:chExt cx="217612" cy="79244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31"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92"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24550" y="4221473"/>
              <a:ext cx="300990" cy="426719"/>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24550" y="5655952"/>
              <a:ext cx="300990" cy="714376"/>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66168" y="7334284"/>
              <a:ext cx="229138" cy="716617"/>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576880" y="8167718"/>
              <a:ext cx="196453" cy="742816"/>
              <a:chOff x="4538969" y="8166030"/>
              <a:chExt cx="208682" cy="749792"/>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42" y="816603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69" y="8640706"/>
                <a:ext cx="186516"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32942" y="7328878"/>
              <a:ext cx="300992" cy="712896"/>
              <a:chOff x="5809589" y="7290619"/>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24550" y="4804404"/>
              <a:ext cx="300990" cy="685799"/>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24550" y="6517005"/>
              <a:ext cx="300990" cy="683895"/>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77715" y="4240532"/>
              <a:ext cx="300990" cy="407666"/>
              <a:chOff x="4501773" y="3772528"/>
              <a:chExt cx="303832" cy="486914"/>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19"/>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68190" y="4794884"/>
              <a:ext cx="300990" cy="714381"/>
              <a:chOff x="4479758" y="4496242"/>
              <a:chExt cx="301792" cy="780119"/>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68190" y="5655939"/>
              <a:ext cx="300990" cy="698090"/>
              <a:chOff x="4549825" y="5456631"/>
              <a:chExt cx="308371" cy="762860"/>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24550" y="9036467"/>
              <a:ext cx="300990" cy="375280"/>
              <a:chOff x="5763126" y="8931900"/>
              <a:chExt cx="301792" cy="494794"/>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9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1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68190" y="6517005"/>
              <a:ext cx="300990" cy="683898"/>
              <a:chOff x="4549825" y="6438939"/>
              <a:chExt cx="308371" cy="779290"/>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39"/>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28177" y="8169369"/>
              <a:ext cx="216765" cy="694600"/>
              <a:chOff x="5767592" y="8168729"/>
              <a:chExt cx="217612" cy="79244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31"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92"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24550" y="4221473"/>
              <a:ext cx="300990" cy="426719"/>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24550" y="5655952"/>
              <a:ext cx="300990" cy="714376"/>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66168" y="7334284"/>
              <a:ext cx="229138" cy="716617"/>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576880" y="8167718"/>
              <a:ext cx="196453" cy="742816"/>
              <a:chOff x="4538969" y="8166030"/>
              <a:chExt cx="208682" cy="749792"/>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42" y="816603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69" y="8640706"/>
                <a:ext cx="186516"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32942" y="7328878"/>
              <a:ext cx="300992" cy="712896"/>
              <a:chOff x="5809589" y="7290619"/>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24550" y="4804404"/>
              <a:ext cx="300990" cy="685799"/>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24550" y="6517005"/>
              <a:ext cx="300990" cy="683895"/>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77715" y="4240530"/>
              <a:ext cx="300990" cy="403860"/>
              <a:chOff x="4501773" y="3772513"/>
              <a:chExt cx="303832" cy="486947"/>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3"/>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68190" y="4794885"/>
              <a:ext cx="300990" cy="716280"/>
              <a:chOff x="4479758" y="4496252"/>
              <a:chExt cx="301792" cy="78011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17"/>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68190" y="5655943"/>
              <a:ext cx="300990" cy="698090"/>
              <a:chOff x="4549825" y="5456631"/>
              <a:chExt cx="308371" cy="76286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24550" y="5655945"/>
          <a:ext cx="30099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24550" y="9036467"/>
              <a:ext cx="300990" cy="375285"/>
              <a:chOff x="5763126" y="8931900"/>
              <a:chExt cx="301792" cy="49479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1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68190" y="6517005"/>
              <a:ext cx="30099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66050" y="8169693"/>
          <a:ext cx="311473" cy="71079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27321" y="4221480"/>
          <a:ext cx="300990" cy="42769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25204" y="4791377"/>
          <a:ext cx="30099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22464" y="6512339"/>
          <a:ext cx="300990" cy="69304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28174" y="8169365"/>
              <a:ext cx="216767" cy="694590"/>
              <a:chOff x="5767592" y="8168729"/>
              <a:chExt cx="217612"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1"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92"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68190" y="8168640"/>
          <a:ext cx="31051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24550" y="4221480"/>
              <a:ext cx="300990" cy="42672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24550" y="4801326"/>
          <a:ext cx="30099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24550" y="5655945"/>
              <a:ext cx="30099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24550" y="6517005"/>
          <a:ext cx="300990" cy="68389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66161" y="7338088"/>
          <a:ext cx="235564" cy="71291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66168" y="7336211"/>
              <a:ext cx="229138" cy="71471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24550" y="8168640"/>
          <a:ext cx="31051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76871" y="8167707"/>
              <a:ext cx="196438" cy="742817"/>
              <a:chOff x="4538969" y="8166030"/>
              <a:chExt cx="208682" cy="749792"/>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42" y="816603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9" y="8640706"/>
                <a:ext cx="186516"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32942" y="7328875"/>
              <a:ext cx="300992" cy="712885"/>
              <a:chOff x="5809589" y="7290619"/>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02428" y="249084"/>
          <a:ext cx="9140702" cy="322278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24550" y="4804410"/>
              <a:ext cx="30099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24550" y="6517005"/>
              <a:ext cx="300990" cy="68389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77715" y="4240532"/>
              <a:ext cx="300990" cy="407666"/>
              <a:chOff x="4501773" y="3772528"/>
              <a:chExt cx="303832" cy="486914"/>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19"/>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68190" y="4794884"/>
              <a:ext cx="300990" cy="714381"/>
              <a:chOff x="4479758" y="4496242"/>
              <a:chExt cx="301792" cy="780119"/>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68190" y="5655939"/>
              <a:ext cx="300990" cy="698090"/>
              <a:chOff x="4549825" y="5456631"/>
              <a:chExt cx="308371" cy="762860"/>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24550" y="9036467"/>
              <a:ext cx="300990" cy="375280"/>
              <a:chOff x="5763126" y="8931900"/>
              <a:chExt cx="301792" cy="494794"/>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1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68190" y="6517005"/>
              <a:ext cx="300990" cy="683898"/>
              <a:chOff x="4549825" y="6438939"/>
              <a:chExt cx="308371" cy="779290"/>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39"/>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28177" y="8169369"/>
              <a:ext cx="216765" cy="694600"/>
              <a:chOff x="5767592" y="8168729"/>
              <a:chExt cx="217612"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1"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92"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24550" y="4221473"/>
              <a:ext cx="300990" cy="426719"/>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24550" y="5655952"/>
              <a:ext cx="300990" cy="714376"/>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66168" y="7334284"/>
              <a:ext cx="229138" cy="716617"/>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576880" y="8167718"/>
              <a:ext cx="196453" cy="742816"/>
              <a:chOff x="4538969" y="8166030"/>
              <a:chExt cx="208682" cy="749792"/>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42" y="816603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69" y="8640706"/>
                <a:ext cx="186516"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32942" y="7328878"/>
              <a:ext cx="300992" cy="712896"/>
              <a:chOff x="5809589" y="7290619"/>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139513" y="325284"/>
          <a:ext cx="9146417"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24550" y="4804404"/>
              <a:ext cx="300990" cy="685799"/>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24550" y="6517005"/>
              <a:ext cx="300990" cy="683895"/>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77715" y="4240532"/>
              <a:ext cx="300990" cy="407666"/>
              <a:chOff x="4501773" y="3772528"/>
              <a:chExt cx="303832" cy="48691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19"/>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68190" y="4794884"/>
              <a:ext cx="300990" cy="714381"/>
              <a:chOff x="4479758" y="4496242"/>
              <a:chExt cx="301792" cy="780119"/>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68190" y="5655939"/>
              <a:ext cx="300990" cy="698090"/>
              <a:chOff x="4549825" y="5456631"/>
              <a:chExt cx="308371" cy="762860"/>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24550" y="9036467"/>
              <a:ext cx="300990" cy="375280"/>
              <a:chOff x="5763126" y="8931900"/>
              <a:chExt cx="301792" cy="494794"/>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9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1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68190" y="6517005"/>
              <a:ext cx="300990" cy="683898"/>
              <a:chOff x="4549825" y="6438939"/>
              <a:chExt cx="308371" cy="779290"/>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39"/>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28177" y="8169369"/>
              <a:ext cx="216765" cy="694600"/>
              <a:chOff x="5767592" y="8168729"/>
              <a:chExt cx="217612" cy="79244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31"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92"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24550" y="4221473"/>
              <a:ext cx="300990" cy="426719"/>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24550" y="5655952"/>
              <a:ext cx="300990" cy="714376"/>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66168" y="7334284"/>
              <a:ext cx="229138" cy="716617"/>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576880" y="8167718"/>
              <a:ext cx="196453" cy="742816"/>
              <a:chOff x="4538969" y="8166030"/>
              <a:chExt cx="208682" cy="749792"/>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42" y="816603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69" y="8640706"/>
                <a:ext cx="186516"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32942" y="7328878"/>
              <a:ext cx="300992" cy="712896"/>
              <a:chOff x="5809589" y="7290619"/>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24550" y="4804404"/>
              <a:ext cx="300990" cy="685799"/>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24550" y="6517005"/>
              <a:ext cx="300990" cy="683895"/>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77715" y="4240532"/>
              <a:ext cx="300990" cy="407666"/>
              <a:chOff x="4501773" y="3772528"/>
              <a:chExt cx="303832" cy="486914"/>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19"/>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68190" y="4794884"/>
              <a:ext cx="300990" cy="714381"/>
              <a:chOff x="4479758" y="4496242"/>
              <a:chExt cx="301792" cy="780119"/>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68190" y="5655939"/>
              <a:ext cx="300990" cy="698090"/>
              <a:chOff x="4549825" y="5456631"/>
              <a:chExt cx="308371" cy="762860"/>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24550" y="9036467"/>
              <a:ext cx="300990" cy="375280"/>
              <a:chOff x="5763126" y="8931900"/>
              <a:chExt cx="301792" cy="494794"/>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1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68190" y="6517005"/>
              <a:ext cx="300990" cy="683898"/>
              <a:chOff x="4549825" y="6438939"/>
              <a:chExt cx="308371" cy="779290"/>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39"/>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28177" y="8169369"/>
              <a:ext cx="216765" cy="694600"/>
              <a:chOff x="5767592" y="8168729"/>
              <a:chExt cx="217612"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1"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92"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24550" y="4221473"/>
              <a:ext cx="300990" cy="426719"/>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24550" y="5655952"/>
              <a:ext cx="300990" cy="714376"/>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66168" y="7334284"/>
              <a:ext cx="229138" cy="716617"/>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576880" y="8167718"/>
              <a:ext cx="196453" cy="742816"/>
              <a:chOff x="4538969" y="8166030"/>
              <a:chExt cx="208682" cy="749792"/>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42" y="816603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69" y="8640706"/>
                <a:ext cx="186516"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32942" y="7328878"/>
              <a:ext cx="300992" cy="712896"/>
              <a:chOff x="5809589" y="7290619"/>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24550" y="4804404"/>
              <a:ext cx="300990" cy="685799"/>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24550" y="6517005"/>
              <a:ext cx="300990" cy="683895"/>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68189" y="4240530"/>
              <a:ext cx="300994" cy="407670"/>
              <a:chOff x="4492279" y="3772557"/>
              <a:chExt cx="303835"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9"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58665" y="4794887"/>
              <a:ext cx="300990" cy="714374"/>
              <a:chOff x="4470327" y="4496274"/>
              <a:chExt cx="301792" cy="780090"/>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4"/>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58666" y="5655936"/>
              <a:ext cx="300996" cy="695333"/>
              <a:chOff x="4540193" y="5456616"/>
              <a:chExt cx="308372" cy="759884"/>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3" y="5456616"/>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10"/>
                <a:ext cx="308371" cy="2185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45</xdr:row>
          <xdr:rowOff>7620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15025" y="9033514"/>
              <a:ext cx="300990" cy="375278"/>
              <a:chOff x="5753695" y="8927952"/>
              <a:chExt cx="301792" cy="494776"/>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52"/>
                <a:ext cx="301792" cy="2410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64"/>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58666" y="6517005"/>
              <a:ext cx="300996" cy="683895"/>
              <a:chOff x="4540193" y="6438963"/>
              <a:chExt cx="308372" cy="779240"/>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3" y="6438963"/>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8"/>
                <a:ext cx="308371" cy="21646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15022" y="8168641"/>
              <a:ext cx="224785" cy="695333"/>
              <a:chOff x="5754594" y="8167918"/>
              <a:chExt cx="225522" cy="793302"/>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27" y="8167918"/>
                <a:ext cx="225489"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94"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15022" y="4223392"/>
              <a:ext cx="300990" cy="424902"/>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15056" y="5655938"/>
              <a:ext cx="300990" cy="714374"/>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58697" y="7336145"/>
              <a:ext cx="224791" cy="714473"/>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568185" y="8164831"/>
              <a:ext cx="196215" cy="741034"/>
              <a:chOff x="4529968" y="8163164"/>
              <a:chExt cx="208417" cy="747998"/>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68" y="8163164"/>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68" y="8642644"/>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24549" y="7324717"/>
              <a:ext cx="300996" cy="716284"/>
              <a:chOff x="5801277" y="7286498"/>
              <a:chExt cx="301599" cy="71086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7" y="728649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3" y="775092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15056" y="4804405"/>
              <a:ext cx="300990" cy="685799"/>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15056" y="6516991"/>
              <a:ext cx="300990" cy="683893"/>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77715" y="4240532"/>
              <a:ext cx="300990" cy="407666"/>
              <a:chOff x="4501773" y="3772528"/>
              <a:chExt cx="303832" cy="486914"/>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19"/>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68190" y="4794884"/>
              <a:ext cx="300990" cy="714381"/>
              <a:chOff x="4479758" y="4496242"/>
              <a:chExt cx="301792" cy="780119"/>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68190" y="5655939"/>
              <a:ext cx="300990" cy="698090"/>
              <a:chOff x="4549825" y="5456631"/>
              <a:chExt cx="308371" cy="762860"/>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24550" y="9036467"/>
              <a:ext cx="300990" cy="375280"/>
              <a:chOff x="5763126" y="8931900"/>
              <a:chExt cx="301792" cy="494794"/>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9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1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68190" y="6517005"/>
              <a:ext cx="300990" cy="683898"/>
              <a:chOff x="4549825" y="6438939"/>
              <a:chExt cx="308371" cy="779290"/>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39"/>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28177" y="8169369"/>
              <a:ext cx="216765" cy="694600"/>
              <a:chOff x="5767592" y="8168729"/>
              <a:chExt cx="217612" cy="79244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31"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92"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24550" y="4221473"/>
              <a:ext cx="300990" cy="426719"/>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24550" y="5655952"/>
              <a:ext cx="300990" cy="714376"/>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66168" y="7334284"/>
              <a:ext cx="229138" cy="716617"/>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576880" y="8167718"/>
              <a:ext cx="196453" cy="742816"/>
              <a:chOff x="4538969" y="8166030"/>
              <a:chExt cx="208682" cy="749792"/>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42" y="816603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69" y="8640706"/>
                <a:ext cx="186516"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32942" y="7328878"/>
              <a:ext cx="300992" cy="712896"/>
              <a:chOff x="5809589" y="7290619"/>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24550" y="4804404"/>
              <a:ext cx="300990" cy="685799"/>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24550" y="6517005"/>
              <a:ext cx="300990" cy="683895"/>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77715" y="4240532"/>
              <a:ext cx="300990" cy="407666"/>
              <a:chOff x="4501773" y="3772528"/>
              <a:chExt cx="303832" cy="486914"/>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19"/>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68190" y="4794884"/>
              <a:ext cx="300990" cy="714381"/>
              <a:chOff x="4479758" y="4496242"/>
              <a:chExt cx="301792" cy="780119"/>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68190" y="5655939"/>
              <a:ext cx="300990" cy="698090"/>
              <a:chOff x="4549825" y="5456631"/>
              <a:chExt cx="308371" cy="762860"/>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24550" y="9036467"/>
              <a:ext cx="300990" cy="375280"/>
              <a:chOff x="5763126" y="8931900"/>
              <a:chExt cx="301792" cy="494794"/>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9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1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68190" y="6517005"/>
              <a:ext cx="300990" cy="683898"/>
              <a:chOff x="4549825" y="6438939"/>
              <a:chExt cx="308371" cy="779290"/>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39"/>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28177" y="8169369"/>
              <a:ext cx="216765" cy="694600"/>
              <a:chOff x="5767592" y="8168729"/>
              <a:chExt cx="217612" cy="79244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31"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92"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24550" y="4221473"/>
              <a:ext cx="300990" cy="426719"/>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24550" y="5655952"/>
              <a:ext cx="300990" cy="714376"/>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66168" y="7334284"/>
              <a:ext cx="229138" cy="716617"/>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576880" y="8167718"/>
              <a:ext cx="196453" cy="742816"/>
              <a:chOff x="4538969" y="8166030"/>
              <a:chExt cx="208682" cy="749792"/>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42" y="816603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69" y="8640706"/>
                <a:ext cx="186516"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32942" y="7328878"/>
              <a:ext cx="300992" cy="712896"/>
              <a:chOff x="5809589" y="7290619"/>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24550" y="4804404"/>
              <a:ext cx="300990" cy="685799"/>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24550" y="6517005"/>
              <a:ext cx="300990" cy="683895"/>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77715" y="4240532"/>
              <a:ext cx="300990" cy="407666"/>
              <a:chOff x="4501773" y="3772528"/>
              <a:chExt cx="303832" cy="486914"/>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19"/>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68190" y="4794884"/>
              <a:ext cx="300990" cy="714381"/>
              <a:chOff x="4479758" y="4496242"/>
              <a:chExt cx="301792" cy="780119"/>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68190" y="5655939"/>
              <a:ext cx="300990" cy="698090"/>
              <a:chOff x="4549825" y="5456631"/>
              <a:chExt cx="308371" cy="762860"/>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36467"/>
              <a:ext cx="300990" cy="375280"/>
              <a:chOff x="5763126" y="8931900"/>
              <a:chExt cx="301792" cy="494794"/>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90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19"/>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68190" y="6517005"/>
              <a:ext cx="300990" cy="683898"/>
              <a:chOff x="4549825" y="6438939"/>
              <a:chExt cx="308371" cy="779290"/>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39"/>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7" y="8169369"/>
              <a:ext cx="216765" cy="694600"/>
              <a:chOff x="5767592" y="8168729"/>
              <a:chExt cx="217612" cy="79244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31"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92"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21473"/>
              <a:ext cx="300990" cy="426719"/>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24550" y="5655952"/>
              <a:ext cx="300990" cy="714376"/>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66168" y="7334284"/>
              <a:ext cx="229138" cy="716617"/>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576880" y="8167718"/>
              <a:ext cx="196453" cy="742816"/>
              <a:chOff x="4538969" y="8166030"/>
              <a:chExt cx="208682" cy="749792"/>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42" y="816603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69" y="8640706"/>
                <a:ext cx="186516"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32942" y="7328878"/>
              <a:ext cx="300992" cy="712896"/>
              <a:chOff x="5809589" y="7290619"/>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24550" y="4804404"/>
              <a:ext cx="300990" cy="685799"/>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24550" y="6517005"/>
              <a:ext cx="300990" cy="683895"/>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2" Type="http://schemas.openxmlformats.org/officeDocument/2006/relationships/drawing" Target="../drawings/drawing10.xml"/><Relationship Id="rId16" Type="http://schemas.openxmlformats.org/officeDocument/2006/relationships/ctrlProp" Target="../ctrlProps/ctrlProp467.xml"/><Relationship Id="rId29" Type="http://schemas.openxmlformats.org/officeDocument/2006/relationships/ctrlProp" Target="../ctrlProps/ctrlProp480.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 Id="rId3" Type="http://schemas.openxmlformats.org/officeDocument/2006/relationships/vmlDrawing" Target="../drawings/vmlDrawing10.v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0" Type="http://schemas.openxmlformats.org/officeDocument/2006/relationships/ctrlProp" Target="../ctrlProps/ctrlProp471.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2" Type="http://schemas.openxmlformats.org/officeDocument/2006/relationships/drawing" Target="../drawings/drawing11.xml"/><Relationship Id="rId16" Type="http://schemas.openxmlformats.org/officeDocument/2006/relationships/ctrlProp" Target="../ctrlProps/ctrlProp516.xml"/><Relationship Id="rId29" Type="http://schemas.openxmlformats.org/officeDocument/2006/relationships/ctrlProp" Target="../ctrlProps/ctrlProp529.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 Id="rId3" Type="http://schemas.openxmlformats.org/officeDocument/2006/relationships/vmlDrawing" Target="../drawings/vmlDrawing11.v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0" Type="http://schemas.openxmlformats.org/officeDocument/2006/relationships/ctrlProp" Target="../ctrlProps/ctrlProp520.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0" Type="http://schemas.openxmlformats.org/officeDocument/2006/relationships/ctrlProp" Target="../ctrlProps/ctrlProp79.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124.xml"/><Relationship Id="rId29" Type="http://schemas.openxmlformats.org/officeDocument/2006/relationships/ctrlProp" Target="../ctrlProps/ctrlProp137.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 Id="rId3" Type="http://schemas.openxmlformats.org/officeDocument/2006/relationships/vmlDrawing" Target="../drawings/vmlDrawing3.v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0" Type="http://schemas.openxmlformats.org/officeDocument/2006/relationships/ctrlProp" Target="../ctrlProps/ctrlProp128.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2" Type="http://schemas.openxmlformats.org/officeDocument/2006/relationships/drawing" Target="../drawings/drawing4.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 Id="rId3" Type="http://schemas.openxmlformats.org/officeDocument/2006/relationships/vmlDrawing" Target="../drawings/vmlDrawing4.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0" Type="http://schemas.openxmlformats.org/officeDocument/2006/relationships/ctrlProp" Target="../ctrlProps/ctrlProp177.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2" Type="http://schemas.openxmlformats.org/officeDocument/2006/relationships/drawing" Target="../drawings/drawing5.xml"/><Relationship Id="rId16" Type="http://schemas.openxmlformats.org/officeDocument/2006/relationships/ctrlProp" Target="../ctrlProps/ctrlProp222.xml"/><Relationship Id="rId29" Type="http://schemas.openxmlformats.org/officeDocument/2006/relationships/ctrlProp" Target="../ctrlProps/ctrlProp235.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 Id="rId3" Type="http://schemas.openxmlformats.org/officeDocument/2006/relationships/vmlDrawing" Target="../drawings/vmlDrawing5.v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0" Type="http://schemas.openxmlformats.org/officeDocument/2006/relationships/ctrlProp" Target="../ctrlProps/ctrlProp226.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271.xml"/><Relationship Id="rId29" Type="http://schemas.openxmlformats.org/officeDocument/2006/relationships/ctrlProp" Target="../ctrlProps/ctrlProp284.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 Id="rId3" Type="http://schemas.openxmlformats.org/officeDocument/2006/relationships/vmlDrawing" Target="../drawings/vmlDrawing6.v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0" Type="http://schemas.openxmlformats.org/officeDocument/2006/relationships/ctrlProp" Target="../ctrlProps/ctrlProp275.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2" Type="http://schemas.openxmlformats.org/officeDocument/2006/relationships/drawing" Target="../drawings/drawing7.xml"/><Relationship Id="rId16" Type="http://schemas.openxmlformats.org/officeDocument/2006/relationships/ctrlProp" Target="../ctrlProps/ctrlProp320.xml"/><Relationship Id="rId29" Type="http://schemas.openxmlformats.org/officeDocument/2006/relationships/ctrlProp" Target="../ctrlProps/ctrlProp333.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 Id="rId3" Type="http://schemas.openxmlformats.org/officeDocument/2006/relationships/vmlDrawing" Target="../drawings/vmlDrawing7.v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0" Type="http://schemas.openxmlformats.org/officeDocument/2006/relationships/ctrlProp" Target="../ctrlProps/ctrlProp324.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2" Type="http://schemas.openxmlformats.org/officeDocument/2006/relationships/drawing" Target="../drawings/drawing8.xml"/><Relationship Id="rId16" Type="http://schemas.openxmlformats.org/officeDocument/2006/relationships/ctrlProp" Target="../ctrlProps/ctrlProp369.xml"/><Relationship Id="rId29" Type="http://schemas.openxmlformats.org/officeDocument/2006/relationships/ctrlProp" Target="../ctrlProps/ctrlProp382.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 Id="rId3" Type="http://schemas.openxmlformats.org/officeDocument/2006/relationships/vmlDrawing" Target="../drawings/vmlDrawing8.v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0" Type="http://schemas.openxmlformats.org/officeDocument/2006/relationships/ctrlProp" Target="../ctrlProps/ctrlProp373.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2" Type="http://schemas.openxmlformats.org/officeDocument/2006/relationships/drawing" Target="../drawings/drawing9.xml"/><Relationship Id="rId16" Type="http://schemas.openxmlformats.org/officeDocument/2006/relationships/ctrlProp" Target="../ctrlProps/ctrlProp418.xml"/><Relationship Id="rId29" Type="http://schemas.openxmlformats.org/officeDocument/2006/relationships/ctrlProp" Target="../ctrlProps/ctrlProp431.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 Id="rId3" Type="http://schemas.openxmlformats.org/officeDocument/2006/relationships/vmlDrawing" Target="../drawings/vmlDrawing9.v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0" Type="http://schemas.openxmlformats.org/officeDocument/2006/relationships/ctrlProp" Target="../ctrlProps/ctrlProp422.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tabSelected="1" view="pageBreakPreview" topLeftCell="G1" zoomScale="120" zoomScaleNormal="120" zoomScaleSheetLayoutView="120" zoomScalePageLayoutView="64" workbookViewId="0">
      <selection activeCell="B116" sqref="B116:AK116"/>
    </sheetView>
  </sheetViews>
  <sheetFormatPr defaultColWidth="9" defaultRowHeight="13.2"/>
  <cols>
    <col min="1" max="1" width="2.09765625" style="157" customWidth="1"/>
    <col min="2" max="2" width="3.09765625" style="157" customWidth="1"/>
    <col min="3" max="7" width="2.59765625" style="157" customWidth="1"/>
    <col min="8" max="27" width="2.5" style="157" customWidth="1"/>
    <col min="28" max="28" width="3.5" style="157" customWidth="1"/>
    <col min="29" max="36" width="2.5" style="157" customWidth="1"/>
    <col min="37" max="37" width="2.8984375" style="157" customWidth="1"/>
    <col min="38" max="38" width="2.5" style="157" customWidth="1"/>
    <col min="39" max="39" width="6.8984375" style="157" customWidth="1"/>
    <col min="40" max="43" width="5.3984375" style="157" customWidth="1"/>
    <col min="44" max="44" width="7.3984375" style="157" customWidth="1"/>
    <col min="45" max="52" width="5.3984375" style="157" customWidth="1"/>
    <col min="53" max="55" width="5.5" style="157" customWidth="1"/>
    <col min="56" max="56" width="5.8984375" style="157" customWidth="1"/>
    <col min="57" max="57" width="6" style="157" customWidth="1"/>
    <col min="58" max="58" width="5.59765625" style="157" customWidth="1"/>
    <col min="59" max="67" width="4.097656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2204</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2018</v>
      </c>
      <c r="C8" s="974"/>
      <c r="D8" s="974"/>
      <c r="E8" s="974"/>
      <c r="F8" s="974"/>
      <c r="G8" s="975"/>
      <c r="H8" s="166" t="s">
        <v>2182</v>
      </c>
      <c r="I8" s="540"/>
      <c r="J8" s="540"/>
      <c r="K8" s="167" t="s">
        <v>2184</v>
      </c>
      <c r="L8" s="540"/>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2019</v>
      </c>
      <c r="C12" s="961"/>
      <c r="D12" s="961"/>
      <c r="E12" s="961"/>
      <c r="F12" s="961"/>
      <c r="G12" s="962"/>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2020</v>
      </c>
      <c r="C13" s="965"/>
      <c r="D13" s="965"/>
      <c r="E13" s="965"/>
      <c r="F13" s="965"/>
      <c r="G13" s="965"/>
      <c r="H13" s="966" t="s">
        <v>24</v>
      </c>
      <c r="I13" s="965"/>
      <c r="J13" s="965"/>
      <c r="K13" s="965"/>
      <c r="L13" s="967"/>
      <c r="M13" s="968"/>
      <c r="N13" s="968"/>
      <c r="O13" s="968"/>
      <c r="P13" s="968"/>
      <c r="Q13" s="968"/>
      <c r="R13" s="968"/>
      <c r="S13" s="968"/>
      <c r="T13" s="968"/>
      <c r="U13" s="969"/>
      <c r="V13" s="970" t="s">
        <v>2183</v>
      </c>
      <c r="W13" s="971"/>
      <c r="X13" s="971"/>
      <c r="Y13" s="966"/>
      <c r="Z13" s="972"/>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0</v>
      </c>
      <c r="R18" s="550"/>
      <c r="S18" s="550"/>
      <c r="T18" s="550"/>
      <c r="U18" s="550"/>
      <c r="V18" s="55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2073</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2074</v>
      </c>
      <c r="D21" s="548"/>
      <c r="E21" s="548"/>
      <c r="F21" s="548"/>
      <c r="G21" s="548"/>
      <c r="H21" s="548"/>
      <c r="I21" s="548"/>
      <c r="J21" s="548"/>
      <c r="K21" s="548"/>
      <c r="L21" s="548"/>
      <c r="M21" s="548"/>
      <c r="N21" s="548"/>
      <c r="O21" s="548"/>
      <c r="P21" s="548"/>
      <c r="Q21" s="549">
        <f>Q18-Q20</f>
        <v>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2146</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2075</v>
      </c>
      <c r="D25" s="547"/>
      <c r="E25" s="547"/>
      <c r="F25" s="547"/>
      <c r="G25" s="547"/>
      <c r="H25" s="547"/>
      <c r="I25" s="547"/>
      <c r="J25" s="547"/>
      <c r="K25" s="547"/>
      <c r="L25" s="547"/>
      <c r="M25" s="547"/>
      <c r="N25" s="547"/>
      <c r="O25" s="547"/>
      <c r="P25" s="564"/>
      <c r="Q25" s="944">
        <f>Q19-Q20</f>
        <v>0</v>
      </c>
      <c r="R25" s="945"/>
      <c r="S25" s="945"/>
      <c r="T25" s="945"/>
      <c r="U25" s="945"/>
      <c r="V25" s="945"/>
      <c r="W25" s="176" t="s">
        <v>31</v>
      </c>
      <c r="X25" s="72" t="s">
        <v>38</v>
      </c>
      <c r="Y25" s="709" t="str">
        <f>IFERROR(IF(Q25&lt;=0,"",IF(Q26&gt;=Q25,"○","△")),"")</f>
        <v/>
      </c>
      <c r="Z25" s="72" t="s">
        <v>38</v>
      </c>
      <c r="AA25" s="552" t="str">
        <f>IFERROR(IF(Y25="△",IF(Q28&gt;=Q25,"○","△"),""),"")</f>
        <v/>
      </c>
      <c r="AB25" s="155"/>
      <c r="AC25" s="155"/>
      <c r="AD25" s="155"/>
      <c r="AE25" s="155"/>
      <c r="AF25" s="155"/>
      <c r="AG25" s="155"/>
      <c r="AH25" s="155"/>
      <c r="AI25" s="155"/>
      <c r="AJ25" s="155"/>
      <c r="AK25" s="155"/>
      <c r="AL25" s="155"/>
    </row>
    <row r="26" spans="1:55" ht="37.5" customHeight="1" thickBot="1">
      <c r="A26" s="155"/>
      <c r="B26" s="184" t="s">
        <v>44</v>
      </c>
      <c r="C26" s="547" t="s">
        <v>2147</v>
      </c>
      <c r="D26" s="547"/>
      <c r="E26" s="547"/>
      <c r="F26" s="547"/>
      <c r="G26" s="547"/>
      <c r="H26" s="547"/>
      <c r="I26" s="547"/>
      <c r="J26" s="547"/>
      <c r="K26" s="547"/>
      <c r="L26" s="547"/>
      <c r="M26" s="547"/>
      <c r="N26" s="547"/>
      <c r="O26" s="547"/>
      <c r="P26" s="564"/>
      <c r="Q26" s="557"/>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2076</v>
      </c>
      <c r="D27" s="547"/>
      <c r="E27" s="547"/>
      <c r="F27" s="547"/>
      <c r="G27" s="547"/>
      <c r="H27" s="547"/>
      <c r="I27" s="547"/>
      <c r="J27" s="547"/>
      <c r="K27" s="547"/>
      <c r="L27" s="547"/>
      <c r="M27" s="547"/>
      <c r="N27" s="547"/>
      <c r="O27" s="547"/>
      <c r="P27" s="564"/>
      <c r="Q27" s="557"/>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2148</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2077</v>
      </c>
      <c r="D28" s="547"/>
      <c r="E28" s="547"/>
      <c r="F28" s="547"/>
      <c r="G28" s="547"/>
      <c r="H28" s="547"/>
      <c r="I28" s="547"/>
      <c r="J28" s="547"/>
      <c r="K28" s="547"/>
      <c r="L28" s="547"/>
      <c r="M28" s="547"/>
      <c r="N28" s="547"/>
      <c r="O28" s="547"/>
      <c r="P28" s="564"/>
      <c r="Q28" s="940">
        <f>Q26+Q27</f>
        <v>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2194</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2205</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2206</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2207</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2078</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2149</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c r="R43" s="932"/>
      <c r="S43" s="196" t="s">
        <v>53</v>
      </c>
      <c r="T43" s="933"/>
      <c r="U43" s="934"/>
      <c r="V43" s="197" t="s">
        <v>54</v>
      </c>
      <c r="W43" s="935" t="s">
        <v>55</v>
      </c>
      <c r="X43" s="935"/>
      <c r="Y43" s="935" t="s">
        <v>52</v>
      </c>
      <c r="Z43" s="936"/>
      <c r="AA43" s="933"/>
      <c r="AB43" s="934"/>
      <c r="AC43" s="198" t="s">
        <v>53</v>
      </c>
      <c r="AD43" s="933"/>
      <c r="AE43" s="934"/>
      <c r="AF43" s="197" t="s">
        <v>54</v>
      </c>
      <c r="AG43" s="197" t="s">
        <v>56</v>
      </c>
      <c r="AH43" s="197" t="str">
        <f>IF(Q43&gt;=1,(AA43*12+AD43)-(Q43*12+T43)+1,"")</f>
        <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2009</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2009</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2081</v>
      </c>
      <c r="AR49" s="69" t="b">
        <v>0</v>
      </c>
      <c r="AS49" s="736" t="s">
        <v>2079</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2082</v>
      </c>
      <c r="AO50" s="736"/>
      <c r="AP50" s="736"/>
      <c r="AR50" s="69" t="b">
        <v>0</v>
      </c>
      <c r="AS50" s="736" t="s">
        <v>2080</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0</v>
      </c>
      <c r="AN52" s="736" t="s">
        <v>62</v>
      </c>
      <c r="AO52" s="736"/>
      <c r="AP52" s="736"/>
      <c r="AR52" s="69" t="b">
        <v>0</v>
      </c>
      <c r="AS52" s="736" t="s">
        <v>2083</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736" t="s">
        <v>63</v>
      </c>
      <c r="AO53" s="736"/>
      <c r="AP53" s="736"/>
      <c r="AQ53" s="157"/>
      <c r="AR53" s="69" t="b">
        <v>0</v>
      </c>
      <c r="AS53" s="736" t="s">
        <v>76</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c r="N54" s="875"/>
      <c r="O54" s="875"/>
      <c r="P54" s="875"/>
      <c r="Q54" s="875"/>
      <c r="R54" s="214" t="s">
        <v>73</v>
      </c>
      <c r="S54" s="875"/>
      <c r="T54" s="875"/>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736" t="s">
        <v>64</v>
      </c>
      <c r="AO54" s="736"/>
      <c r="AP54" s="736"/>
      <c r="AR54" s="69" t="b">
        <v>0</v>
      </c>
      <c r="AS54" s="736" t="s">
        <v>2084</v>
      </c>
      <c r="AT54" s="736"/>
    </row>
    <row r="55" spans="1:59" ht="24.75" customHeight="1">
      <c r="A55" s="155"/>
      <c r="B55" s="876" t="s">
        <v>77</v>
      </c>
      <c r="C55" s="877"/>
      <c r="D55" s="877"/>
      <c r="E55" s="878"/>
      <c r="F55" s="882"/>
      <c r="G55" s="884" t="s">
        <v>78</v>
      </c>
      <c r="H55" s="885"/>
      <c r="I55" s="886"/>
      <c r="J55" s="884" t="s">
        <v>79</v>
      </c>
      <c r="K55" s="885"/>
      <c r="L55" s="885"/>
      <c r="M55" s="890"/>
      <c r="N55" s="891"/>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2232</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2085</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80</v>
      </c>
      <c r="D60" s="861"/>
      <c r="E60" s="861"/>
      <c r="F60" s="861"/>
      <c r="G60" s="861"/>
      <c r="H60" s="861"/>
      <c r="I60" s="861"/>
      <c r="J60" s="861"/>
      <c r="K60" s="861"/>
      <c r="L60" s="861"/>
      <c r="M60" s="861"/>
      <c r="N60" s="861"/>
      <c r="O60" s="861"/>
      <c r="P60" s="861"/>
      <c r="Q60" s="861"/>
      <c r="R60" s="861"/>
      <c r="S60" s="862"/>
      <c r="T60" s="863">
        <f>SUM('別紙様式6-2 事業所個票１:事業所個票10'!$BN$51)</f>
        <v>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2086</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81</v>
      </c>
      <c r="D61" s="869"/>
      <c r="E61" s="869"/>
      <c r="F61" s="869"/>
      <c r="G61" s="869"/>
      <c r="H61" s="869"/>
      <c r="I61" s="869"/>
      <c r="J61" s="869"/>
      <c r="K61" s="869"/>
      <c r="L61" s="869"/>
      <c r="M61" s="869"/>
      <c r="N61" s="869"/>
      <c r="O61" s="869"/>
      <c r="P61" s="869"/>
      <c r="Q61" s="869"/>
      <c r="R61" s="869"/>
      <c r="S61" s="870"/>
      <c r="T61" s="871"/>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2150</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2151</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84</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2152</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2153</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85</v>
      </c>
      <c r="AF68" s="238" t="s">
        <v>69</v>
      </c>
      <c r="AG68" s="155" t="s">
        <v>38</v>
      </c>
      <c r="AH68" s="183" t="str">
        <f>IF(T67=0,"",(IF(AB68&gt;=200/3,"○","×")))</f>
        <v/>
      </c>
      <c r="AI68" s="221"/>
      <c r="AJ68" s="221"/>
      <c r="AK68" s="221"/>
      <c r="AL68" s="155"/>
      <c r="AM68" s="648" t="s">
        <v>2154</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2155</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86</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89" t="s">
        <v>2156</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0</v>
      </c>
      <c r="AN74" s="736" t="s">
        <v>2087</v>
      </c>
      <c r="AO74" s="736"/>
      <c r="AP74" s="736"/>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2157</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
      </c>
      <c r="AA75" s="251"/>
      <c r="AB75" s="251"/>
      <c r="AC75" s="251"/>
      <c r="AD75" s="251"/>
      <c r="AE75" s="251"/>
      <c r="AF75" s="251"/>
      <c r="AG75" s="251"/>
      <c r="AH75" s="251"/>
      <c r="AI75" s="251"/>
      <c r="AJ75" s="251"/>
      <c r="AK75" s="251"/>
      <c r="AL75" s="251"/>
      <c r="AM75" s="648" t="s">
        <v>83</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4">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838" t="s">
        <v>2231</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88</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89</v>
      </c>
      <c r="D80" s="694"/>
      <c r="E80" s="694"/>
      <c r="F80" s="694"/>
      <c r="G80" s="694"/>
      <c r="H80" s="694"/>
      <c r="I80" s="694"/>
      <c r="J80" s="694"/>
      <c r="K80" s="694"/>
      <c r="L80" s="694"/>
      <c r="M80" s="694"/>
      <c r="N80" s="694"/>
      <c r="O80" s="694"/>
      <c r="P80" s="694"/>
      <c r="Q80" s="694"/>
      <c r="R80" s="694"/>
      <c r="S80" s="694"/>
      <c r="T80" s="695"/>
      <c r="U80" s="840">
        <f>U81+U86</f>
        <v>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2233</v>
      </c>
      <c r="D81" s="806"/>
      <c r="E81" s="810" t="s">
        <v>90</v>
      </c>
      <c r="F81" s="811"/>
      <c r="G81" s="811"/>
      <c r="H81" s="811"/>
      <c r="I81" s="811"/>
      <c r="J81" s="811"/>
      <c r="K81" s="811"/>
      <c r="L81" s="811"/>
      <c r="M81" s="811"/>
      <c r="N81" s="811"/>
      <c r="O81" s="811"/>
      <c r="P81" s="811"/>
      <c r="Q81" s="811"/>
      <c r="R81" s="811"/>
      <c r="S81" s="811"/>
      <c r="T81" s="812"/>
      <c r="U81" s="816"/>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0</v>
      </c>
      <c r="AD82" s="823"/>
      <c r="AE82" s="824"/>
      <c r="AF82" s="828" t="s">
        <v>85</v>
      </c>
      <c r="AG82" s="828" t="s">
        <v>69</v>
      </c>
      <c r="AH82" s="779" t="s">
        <v>38</v>
      </c>
      <c r="AI82" s="552" t="str">
        <f>IF(U81=0,"",IF(AND(AC82&gt;=200/3,AC82&lt;=100),"○","×"))</f>
        <v/>
      </c>
      <c r="AJ82" s="221"/>
      <c r="AK82" s="155"/>
      <c r="AL82" s="221"/>
      <c r="AM82" s="780" t="s">
        <v>2340</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2159</v>
      </c>
      <c r="G83" s="787"/>
      <c r="H83" s="787"/>
      <c r="I83" s="787"/>
      <c r="J83" s="787"/>
      <c r="K83" s="787"/>
      <c r="L83" s="787"/>
      <c r="M83" s="787"/>
      <c r="N83" s="787"/>
      <c r="O83" s="787"/>
      <c r="P83" s="787"/>
      <c r="Q83" s="787"/>
      <c r="R83" s="787"/>
      <c r="S83" s="787"/>
      <c r="T83" s="787"/>
      <c r="U83" s="792"/>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91</v>
      </c>
      <c r="D86" s="804"/>
      <c r="E86" s="810" t="s">
        <v>92</v>
      </c>
      <c r="F86" s="811"/>
      <c r="G86" s="811"/>
      <c r="H86" s="811"/>
      <c r="I86" s="811"/>
      <c r="J86" s="811"/>
      <c r="K86" s="811"/>
      <c r="L86" s="811"/>
      <c r="M86" s="811"/>
      <c r="N86" s="811"/>
      <c r="O86" s="811"/>
      <c r="P86" s="811"/>
      <c r="Q86" s="811"/>
      <c r="R86" s="811"/>
      <c r="S86" s="811"/>
      <c r="T86" s="812"/>
      <c r="U86" s="816"/>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0</v>
      </c>
      <c r="AD87" s="823"/>
      <c r="AE87" s="824"/>
      <c r="AF87" s="828" t="s">
        <v>85</v>
      </c>
      <c r="AG87" s="828" t="s">
        <v>69</v>
      </c>
      <c r="AH87" s="779" t="s">
        <v>38</v>
      </c>
      <c r="AI87" s="552" t="str">
        <f>IF(U86=0,"",IF(AND(AC87&gt;=200/3,AC82&lt;=100),"○","×"))</f>
        <v/>
      </c>
      <c r="AJ87" s="221"/>
      <c r="AK87" s="221"/>
      <c r="AL87" s="221"/>
      <c r="AM87" s="780" t="s">
        <v>2160</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2161</v>
      </c>
      <c r="G88" s="787"/>
      <c r="H88" s="787"/>
      <c r="I88" s="787"/>
      <c r="J88" s="787"/>
      <c r="K88" s="787"/>
      <c r="L88" s="787"/>
      <c r="M88" s="787"/>
      <c r="N88" s="787"/>
      <c r="O88" s="787"/>
      <c r="P88" s="787"/>
      <c r="Q88" s="787"/>
      <c r="R88" s="787"/>
      <c r="S88" s="787"/>
      <c r="T88" s="787"/>
      <c r="U88" s="792"/>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94</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3.8"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3.8"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76" t="str">
        <f>IF(SUM('別紙様式6-2 事業所個票１:事業所個票10'!CI4)=0,"該当","")</f>
        <v>該当</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99</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100</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2087</v>
      </c>
      <c r="AO99" s="736"/>
      <c r="AP99" s="736"/>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736" t="s">
        <v>2088</v>
      </c>
      <c r="AO100" s="736"/>
      <c r="AP100" s="736"/>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105</v>
      </c>
      <c r="D103" s="741"/>
      <c r="E103" s="741"/>
      <c r="F103" s="741"/>
      <c r="G103" s="741"/>
      <c r="H103" s="741"/>
      <c r="I103" s="741"/>
      <c r="J103" s="741"/>
      <c r="K103" s="741"/>
      <c r="L103" s="224"/>
      <c r="M103" s="702"/>
      <c r="N103" s="703"/>
      <c r="O103" s="773" t="s">
        <v>2234</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2010</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106</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107</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59"/>
      <c r="C107" s="280" t="s">
        <v>101</v>
      </c>
      <c r="D107" s="760" t="s">
        <v>2208</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2087</v>
      </c>
      <c r="AO107" s="736"/>
      <c r="AP107" s="736"/>
      <c r="AQ107" s="157"/>
      <c r="AR107" s="69" t="b">
        <v>0</v>
      </c>
      <c r="AS107" s="736" t="s">
        <v>2089</v>
      </c>
      <c r="AT107" s="736"/>
      <c r="AU107" s="736"/>
    </row>
    <row r="108" spans="1:55" s="165" customFormat="1" ht="25.5" customHeight="1" thickBot="1">
      <c r="A108" s="164"/>
      <c r="B108" s="759"/>
      <c r="C108" s="711"/>
      <c r="D108" s="713" t="s">
        <v>108</v>
      </c>
      <c r="E108" s="714"/>
      <c r="F108" s="714"/>
      <c r="G108" s="714"/>
      <c r="H108" s="746"/>
      <c r="I108" s="748" t="s">
        <v>32</v>
      </c>
      <c r="J108" s="750" t="s">
        <v>2228</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0</v>
      </c>
      <c r="AN108" s="736" t="s">
        <v>2088</v>
      </c>
      <c r="AO108" s="736"/>
      <c r="AP108" s="736"/>
      <c r="AQ108" s="301"/>
      <c r="AR108" s="69" t="b">
        <v>0</v>
      </c>
      <c r="AS108" s="736" t="s">
        <v>2090</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2341</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2162</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109</v>
      </c>
      <c r="K110" s="303"/>
      <c r="L110" s="303"/>
      <c r="M110" s="303"/>
      <c r="N110" s="303"/>
      <c r="O110" s="303"/>
      <c r="P110" s="303"/>
      <c r="Q110" s="303"/>
      <c r="R110" s="303"/>
      <c r="S110" s="768" t="s">
        <v>110</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2342</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2163</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2164</v>
      </c>
      <c r="D114" s="741"/>
      <c r="E114" s="741"/>
      <c r="F114" s="741"/>
      <c r="G114" s="741"/>
      <c r="H114" s="741"/>
      <c r="I114" s="741"/>
      <c r="J114" s="741"/>
      <c r="K114" s="741"/>
      <c r="L114" s="224"/>
      <c r="M114" s="702"/>
      <c r="N114" s="703"/>
      <c r="O114" s="742" t="s">
        <v>111</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2011</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112</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736" t="s">
        <v>2089</v>
      </c>
      <c r="AT117" s="736"/>
      <c r="AU117" s="736"/>
    </row>
    <row r="118" spans="1:55" s="165" customFormat="1" ht="20.25" customHeight="1" thickBot="1">
      <c r="A118" s="164"/>
      <c r="B118" s="702"/>
      <c r="C118" s="703"/>
      <c r="D118" s="737" t="s">
        <v>107</v>
      </c>
      <c r="E118" s="737"/>
      <c r="F118" s="737"/>
      <c r="G118" s="737"/>
      <c r="H118" s="737"/>
      <c r="I118" s="737"/>
      <c r="J118" s="737"/>
      <c r="K118" s="737"/>
      <c r="L118" s="737"/>
      <c r="M118" s="737"/>
      <c r="N118" s="737"/>
      <c r="O118" s="737"/>
      <c r="P118" s="737"/>
      <c r="Q118" s="738"/>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736" t="s">
        <v>2087</v>
      </c>
      <c r="AO118" s="736"/>
      <c r="AP118" s="736"/>
      <c r="AR118" s="69" t="b">
        <v>0</v>
      </c>
      <c r="AS118" s="736" t="s">
        <v>2090</v>
      </c>
      <c r="AT118" s="736"/>
      <c r="AU118" s="736"/>
    </row>
    <row r="119" spans="1:55" s="165" customFormat="1" ht="28.5" customHeight="1" thickBot="1">
      <c r="A119" s="164"/>
      <c r="B119" s="280" t="s">
        <v>101</v>
      </c>
      <c r="C119" s="739" t="s">
        <v>2210</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2088</v>
      </c>
      <c r="AO119" s="736"/>
      <c r="AP119" s="736"/>
      <c r="AR119" s="69" t="b">
        <v>0</v>
      </c>
      <c r="AS119" s="736" t="s">
        <v>2091</v>
      </c>
      <c r="AT119" s="736"/>
      <c r="AU119" s="736"/>
    </row>
    <row r="120" spans="1:55" s="165" customFormat="1" ht="25.5" customHeight="1">
      <c r="A120" s="164"/>
      <c r="B120" s="711"/>
      <c r="C120" s="713" t="s">
        <v>114</v>
      </c>
      <c r="D120" s="714"/>
      <c r="E120" s="714"/>
      <c r="F120" s="714"/>
      <c r="G120" s="316"/>
      <c r="H120" s="317" t="s">
        <v>32</v>
      </c>
      <c r="I120" s="719" t="s">
        <v>115</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2165</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116</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117</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102</v>
      </c>
      <c r="C123" s="698" t="s">
        <v>2209</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2166</v>
      </c>
      <c r="C125" s="701"/>
      <c r="D125" s="701"/>
      <c r="E125" s="701"/>
      <c r="F125" s="701"/>
      <c r="G125" s="701"/>
      <c r="H125" s="701"/>
      <c r="I125" s="701"/>
      <c r="J125" s="701"/>
      <c r="K125" s="701"/>
      <c r="L125" s="224"/>
      <c r="M125" s="702"/>
      <c r="N125" s="703"/>
      <c r="O125" s="704" t="s">
        <v>118</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2012</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119</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121</v>
      </c>
      <c r="C129" s="928"/>
      <c r="D129" s="928"/>
      <c r="E129" s="928"/>
      <c r="F129" s="928"/>
      <c r="G129" s="928"/>
      <c r="H129" s="928"/>
      <c r="I129" s="928"/>
      <c r="J129" s="928"/>
      <c r="K129" s="928"/>
      <c r="L129" s="706" t="s">
        <v>2176</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2178</v>
      </c>
      <c r="AD129" s="709" t="str">
        <f>IF(AB130=0,"",IF(AB129&gt;=AB130,"○","×"))</f>
        <v/>
      </c>
      <c r="AE129" s="155"/>
      <c r="AF129" s="155"/>
      <c r="AG129" s="155"/>
      <c r="AH129" s="155"/>
      <c r="AI129" s="155"/>
      <c r="AJ129" s="155"/>
      <c r="AK129" s="155"/>
      <c r="AL129" s="155"/>
      <c r="AM129" s="326" t="str">
        <f>IF(OR(AD129="×",AD131="×"),"×","")</f>
        <v/>
      </c>
    </row>
    <row r="130" spans="1:56" ht="24.75" customHeight="1" thickBot="1">
      <c r="A130" s="155"/>
      <c r="B130" s="958"/>
      <c r="C130" s="959"/>
      <c r="D130" s="959"/>
      <c r="E130" s="959"/>
      <c r="F130" s="959"/>
      <c r="G130" s="959"/>
      <c r="H130" s="959"/>
      <c r="I130" s="959"/>
      <c r="J130" s="959"/>
      <c r="K130" s="959"/>
      <c r="L130" s="706" t="s">
        <v>2177</v>
      </c>
      <c r="M130" s="706"/>
      <c r="N130" s="706"/>
      <c r="O130" s="706"/>
      <c r="P130" s="706"/>
      <c r="Q130" s="706"/>
      <c r="R130" s="706"/>
      <c r="S130" s="706"/>
      <c r="T130" s="706"/>
      <c r="U130" s="706"/>
      <c r="V130" s="706"/>
      <c r="W130" s="706"/>
      <c r="X130" s="706"/>
      <c r="Y130" s="706"/>
      <c r="Z130" s="706"/>
      <c r="AA130" s="707"/>
      <c r="AB130" s="325">
        <f>SUM('別紙様式6-2 事業所個票１:事業所個票10'!CI6)</f>
        <v>0</v>
      </c>
      <c r="AC130" s="708"/>
      <c r="AD130" s="710"/>
      <c r="AE130" s="155"/>
      <c r="AF130" s="155"/>
      <c r="AG130" s="155"/>
      <c r="AH130" s="155"/>
      <c r="AI130" s="155"/>
      <c r="AJ130" s="155"/>
      <c r="AK130" s="155"/>
      <c r="AL130" s="155"/>
    </row>
    <row r="131" spans="1:56" ht="24.75" customHeight="1" thickBot="1">
      <c r="A131" s="155"/>
      <c r="B131" s="651" t="s">
        <v>2167</v>
      </c>
      <c r="C131" s="652"/>
      <c r="D131" s="652"/>
      <c r="E131" s="652"/>
      <c r="F131" s="652"/>
      <c r="G131" s="652"/>
      <c r="H131" s="652"/>
      <c r="I131" s="652"/>
      <c r="J131" s="652"/>
      <c r="K131" s="652"/>
      <c r="L131" s="706" t="s">
        <v>2176</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2178</v>
      </c>
      <c r="AD131" s="709" t="str">
        <f>IF(AB132=0,"",IF(AB131&gt;=AB132,"○","×"))</f>
        <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2177</v>
      </c>
      <c r="M132" s="706"/>
      <c r="N132" s="706"/>
      <c r="O132" s="706"/>
      <c r="P132" s="706"/>
      <c r="Q132" s="706"/>
      <c r="R132" s="706"/>
      <c r="S132" s="706"/>
      <c r="T132" s="706"/>
      <c r="U132" s="706"/>
      <c r="V132" s="706"/>
      <c r="W132" s="706"/>
      <c r="X132" s="706"/>
      <c r="Y132" s="706"/>
      <c r="Z132" s="706"/>
      <c r="AA132" s="707"/>
      <c r="AB132" s="325">
        <f>SUM('別紙様式6-2 事業所個票１:事業所個票10'!CI6)</f>
        <v>0</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3.8"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48" t="s">
        <v>2168</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124</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2171</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126</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表示不要</v>
      </c>
    </row>
    <row r="142" spans="1:56" ht="13.8"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127</v>
      </c>
      <c r="C143" s="694"/>
      <c r="D143" s="694"/>
      <c r="E143" s="694"/>
      <c r="F143" s="694"/>
      <c r="G143" s="694"/>
      <c r="H143" s="694"/>
      <c r="I143" s="694"/>
      <c r="J143" s="694"/>
      <c r="K143" s="694"/>
      <c r="L143" s="694"/>
      <c r="M143" s="694"/>
      <c r="N143" s="694"/>
      <c r="O143" s="694"/>
      <c r="P143" s="694"/>
      <c r="Q143" s="695"/>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2179</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128</v>
      </c>
      <c r="C144" s="685"/>
      <c r="D144" s="685"/>
      <c r="E144" s="685"/>
      <c r="F144" s="685"/>
      <c r="G144" s="685"/>
      <c r="H144" s="685"/>
      <c r="I144" s="685"/>
      <c r="J144" s="685"/>
      <c r="K144" s="685"/>
      <c r="L144" s="685"/>
      <c r="M144" s="685"/>
      <c r="N144" s="685"/>
      <c r="O144" s="685"/>
      <c r="P144" s="685"/>
      <c r="Q144" s="686"/>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2180</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129</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該当</v>
      </c>
      <c r="AJ147" s="676"/>
      <c r="AK147" s="677"/>
      <c r="AL147" s="164"/>
    </row>
    <row r="148" spans="1:55" s="165" customFormat="1" ht="24" customHeight="1">
      <c r="A148" s="164"/>
      <c r="B148" s="254" t="s">
        <v>82</v>
      </c>
      <c r="C148" s="674" t="s">
        <v>131</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
      </c>
      <c r="AJ150" s="676"/>
      <c r="AK150" s="677"/>
      <c r="AL150" s="164"/>
    </row>
    <row r="151" spans="1:55" s="165" customFormat="1" ht="39" customHeight="1" thickBot="1">
      <c r="A151" s="164"/>
      <c r="B151" s="254" t="s">
        <v>82</v>
      </c>
      <c r="C151" s="674" t="s">
        <v>2227</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2213</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133</v>
      </c>
      <c r="C153" s="679"/>
      <c r="D153" s="679"/>
      <c r="E153" s="680"/>
      <c r="F153" s="681" t="s">
        <v>134</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34" t="s">
        <v>2013</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135</v>
      </c>
      <c r="C154" s="652"/>
      <c r="D154" s="652"/>
      <c r="E154" s="653"/>
      <c r="F154" s="359"/>
      <c r="G154" s="671" t="s">
        <v>2212</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654"/>
      <c r="C155" s="655"/>
      <c r="D155" s="655"/>
      <c r="E155" s="656"/>
      <c r="F155" s="360"/>
      <c r="G155" s="669" t="s">
        <v>136</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3"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137</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3"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138</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651" t="s">
        <v>139</v>
      </c>
      <c r="C158" s="652"/>
      <c r="D158" s="652"/>
      <c r="E158" s="653"/>
      <c r="F158" s="364"/>
      <c r="G158" s="668" t="s">
        <v>2218</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654"/>
      <c r="C159" s="655"/>
      <c r="D159" s="655"/>
      <c r="E159" s="656"/>
      <c r="F159" s="360"/>
      <c r="G159" s="669" t="s">
        <v>140</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3"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141</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3"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142</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651" t="s">
        <v>143</v>
      </c>
      <c r="C162" s="652"/>
      <c r="D162" s="652"/>
      <c r="E162" s="653"/>
      <c r="F162" s="368"/>
      <c r="G162" s="668" t="s">
        <v>144</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654"/>
      <c r="C163" s="655"/>
      <c r="D163" s="655"/>
      <c r="E163" s="656"/>
      <c r="F163" s="360"/>
      <c r="G163" s="669" t="s">
        <v>145</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3"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146</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3"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657"/>
      <c r="C166" s="658"/>
      <c r="D166" s="658"/>
      <c r="E166" s="659"/>
      <c r="F166" s="362"/>
      <c r="G166" s="665" t="s">
        <v>2211</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651" t="s">
        <v>148</v>
      </c>
      <c r="C167" s="652"/>
      <c r="D167" s="652"/>
      <c r="E167" s="653"/>
      <c r="F167" s="364"/>
      <c r="G167" s="666" t="s">
        <v>2217</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654"/>
      <c r="C168" s="655"/>
      <c r="D168" s="655"/>
      <c r="E168" s="656"/>
      <c r="F168" s="360"/>
      <c r="G168" s="662" t="s">
        <v>149</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3"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150</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3"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151</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651" t="s">
        <v>152</v>
      </c>
      <c r="C171" s="652"/>
      <c r="D171" s="652"/>
      <c r="E171" s="653"/>
      <c r="F171" s="368"/>
      <c r="G171" s="660" t="s">
        <v>153</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654"/>
      <c r="C172" s="655"/>
      <c r="D172" s="655"/>
      <c r="E172" s="656"/>
      <c r="F172" s="360"/>
      <c r="G172" s="662" t="s">
        <v>154</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3" t="b">
        <v>0</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155</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3"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156</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651" t="s">
        <v>157</v>
      </c>
      <c r="C175" s="652"/>
      <c r="D175" s="652"/>
      <c r="E175" s="653"/>
      <c r="F175" s="368"/>
      <c r="G175" s="660" t="s">
        <v>2216</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654"/>
      <c r="C176" s="655"/>
      <c r="D176" s="655"/>
      <c r="E176" s="656"/>
      <c r="F176" s="360"/>
      <c r="G176" s="662" t="s">
        <v>158</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3"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2215</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3"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2214</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159</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627" t="s">
        <v>162</v>
      </c>
      <c r="C182" s="628"/>
      <c r="D182" s="628"/>
      <c r="E182" s="629" t="b">
        <v>0</v>
      </c>
      <c r="F182" s="359"/>
      <c r="G182" s="619" t="s">
        <v>2219</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0</v>
      </c>
      <c r="AN182" s="634" t="s">
        <v>161</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2220</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165</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166</v>
      </c>
      <c r="AF187" s="646"/>
      <c r="AG187" s="646"/>
      <c r="AH187" s="646"/>
      <c r="AI187" s="646"/>
      <c r="AJ187" s="647"/>
      <c r="AK187" s="357" t="str">
        <f>IF(AND(AM188=TRUE,OR(Q20=0,AM189=TRUE),AM190=TRUE,AM191=TRUE,AM192=TRUE,AM193=TRUE),"○","×")</f>
        <v>×</v>
      </c>
      <c r="AL187" s="155"/>
      <c r="AM187" s="648" t="s">
        <v>2014</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167</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168</v>
      </c>
      <c r="AF188" s="622"/>
      <c r="AG188" s="622"/>
      <c r="AH188" s="622"/>
      <c r="AI188" s="622"/>
      <c r="AJ188" s="622"/>
      <c r="AK188" s="623"/>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2236</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168</v>
      </c>
      <c r="AF189" s="612"/>
      <c r="AG189" s="612"/>
      <c r="AH189" s="612"/>
      <c r="AI189" s="612"/>
      <c r="AJ189" s="612"/>
      <c r="AK189" s="613"/>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169</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170</v>
      </c>
      <c r="AF190" s="612"/>
      <c r="AG190" s="612"/>
      <c r="AH190" s="612"/>
      <c r="AI190" s="612"/>
      <c r="AJ190" s="612"/>
      <c r="AK190" s="613"/>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171</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172</v>
      </c>
      <c r="AF191" s="609"/>
      <c r="AG191" s="609"/>
      <c r="AH191" s="609"/>
      <c r="AI191" s="609"/>
      <c r="AJ191" s="609"/>
      <c r="AK191" s="610"/>
      <c r="AL191" s="155"/>
      <c r="AM191" s="69" t="b">
        <v>0</v>
      </c>
    </row>
    <row r="192" spans="1:59" s="165" customFormat="1" ht="23.25" customHeight="1">
      <c r="A192" s="164"/>
      <c r="B192" s="368"/>
      <c r="C192" s="606" t="s">
        <v>173</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174</v>
      </c>
      <c r="AF192" s="612"/>
      <c r="AG192" s="612"/>
      <c r="AH192" s="612"/>
      <c r="AI192" s="612"/>
      <c r="AJ192" s="612"/>
      <c r="AK192" s="613"/>
      <c r="AL192" s="155"/>
      <c r="AM192" s="69" t="b">
        <v>0</v>
      </c>
      <c r="AN192" s="382"/>
      <c r="AO192" s="382"/>
      <c r="AP192" s="382"/>
    </row>
    <row r="193" spans="1:59" s="165" customFormat="1" ht="13.5" customHeight="1" thickBot="1">
      <c r="A193" s="164"/>
      <c r="B193" s="372"/>
      <c r="C193" s="614" t="s">
        <v>175</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176</v>
      </c>
      <c r="AF193" s="617"/>
      <c r="AG193" s="617"/>
      <c r="AH193" s="617"/>
      <c r="AI193" s="617"/>
      <c r="AJ193" s="617"/>
      <c r="AK193" s="61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600" t="s">
        <v>2221</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179</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c r="F201" s="603"/>
      <c r="G201" s="393" t="s">
        <v>73</v>
      </c>
      <c r="H201" s="602"/>
      <c r="I201" s="603"/>
      <c r="J201" s="393" t="s">
        <v>181</v>
      </c>
      <c r="K201" s="602"/>
      <c r="L201" s="603"/>
      <c r="M201" s="393" t="s">
        <v>182</v>
      </c>
      <c r="N201" s="381"/>
      <c r="O201" s="604" t="s">
        <v>20</v>
      </c>
      <c r="P201" s="604"/>
      <c r="Q201" s="604"/>
      <c r="R201" s="605" t="str">
        <f>IF(H7="","",H7)</f>
        <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183</v>
      </c>
      <c r="P202" s="596"/>
      <c r="Q202" s="596"/>
      <c r="R202" s="597" t="s">
        <v>22</v>
      </c>
      <c r="S202" s="597"/>
      <c r="T202" s="598"/>
      <c r="U202" s="598"/>
      <c r="V202" s="598"/>
      <c r="W202" s="598"/>
      <c r="X202" s="598"/>
      <c r="Y202" s="599" t="s">
        <v>23</v>
      </c>
      <c r="Z202" s="599"/>
      <c r="AA202" s="598"/>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187</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188</v>
      </c>
      <c r="C210" s="587" t="s">
        <v>189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190</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191</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192</v>
      </c>
      <c r="C213" s="590" t="s">
        <v>193</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194</v>
      </c>
      <c r="C214" s="593" t="s">
        <v>195</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2226</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188</v>
      </c>
      <c r="C217" s="571" t="s">
        <v>196</v>
      </c>
      <c r="D217" s="572"/>
      <c r="E217" s="572"/>
      <c r="F217" s="572"/>
      <c r="G217" s="572"/>
      <c r="H217" s="572"/>
      <c r="I217" s="573"/>
      <c r="J217" s="574" t="s">
        <v>197</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192</v>
      </c>
      <c r="C218" s="567" t="s">
        <v>198</v>
      </c>
      <c r="D218" s="567"/>
      <c r="E218" s="567"/>
      <c r="F218" s="567"/>
      <c r="G218" s="567"/>
      <c r="H218" s="567"/>
      <c r="I218" s="567"/>
      <c r="J218" s="568" t="s">
        <v>199</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200</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2225</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
      </c>
      <c r="AL220" s="421"/>
      <c r="AM220" s="157"/>
    </row>
    <row r="221" spans="1:60" s="375" customFormat="1" ht="25.5" customHeight="1">
      <c r="A221" s="371"/>
      <c r="B221" s="566"/>
      <c r="C221" s="567"/>
      <c r="D221" s="567"/>
      <c r="E221" s="567"/>
      <c r="F221" s="567"/>
      <c r="G221" s="567"/>
      <c r="H221" s="567"/>
      <c r="I221" s="567"/>
      <c r="J221" s="568" t="s">
        <v>201</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
      </c>
      <c r="AL221" s="421"/>
      <c r="AM221" s="157"/>
    </row>
    <row r="222" spans="1:60" s="375" customFormat="1" ht="48.75" customHeight="1">
      <c r="A222" s="371"/>
      <c r="B222" s="566" t="s">
        <v>194</v>
      </c>
      <c r="C222" s="567" t="s">
        <v>203</v>
      </c>
      <c r="D222" s="567"/>
      <c r="E222" s="567"/>
      <c r="F222" s="567"/>
      <c r="G222" s="567"/>
      <c r="H222" s="567"/>
      <c r="I222" s="567"/>
      <c r="J222" s="568" t="s">
        <v>2224</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2223</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567" t="s">
        <v>204</v>
      </c>
      <c r="D224" s="567"/>
      <c r="E224" s="567"/>
      <c r="F224" s="567"/>
      <c r="G224" s="567"/>
      <c r="H224" s="567"/>
      <c r="I224" s="567"/>
      <c r="J224" s="568" t="s">
        <v>205</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
      </c>
      <c r="AL224" s="155"/>
      <c r="AM224" s="157"/>
    </row>
    <row r="225" spans="1:60" s="165" customFormat="1" ht="36" customHeight="1">
      <c r="A225" s="164"/>
      <c r="B225" s="417" t="s">
        <v>2173</v>
      </c>
      <c r="C225" s="567" t="s">
        <v>206</v>
      </c>
      <c r="D225" s="567"/>
      <c r="E225" s="567"/>
      <c r="F225" s="567"/>
      <c r="G225" s="567"/>
      <c r="H225" s="567"/>
      <c r="I225" s="567"/>
      <c r="J225" s="568" t="s">
        <v>207</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2174</v>
      </c>
      <c r="C226" s="567" t="s">
        <v>209</v>
      </c>
      <c r="D226" s="567"/>
      <c r="E226" s="567"/>
      <c r="F226" s="567"/>
      <c r="G226" s="567"/>
      <c r="H226" s="567"/>
      <c r="I226" s="567"/>
      <c r="J226" s="574" t="s">
        <v>2222</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208</v>
      </c>
      <c r="C227" s="567" t="s">
        <v>210</v>
      </c>
      <c r="D227" s="567"/>
      <c r="E227" s="567"/>
      <c r="F227" s="567"/>
      <c r="G227" s="567"/>
      <c r="H227" s="567"/>
      <c r="I227" s="567"/>
      <c r="J227" s="574" t="s">
        <v>211</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212</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213</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214</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2093</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30480</xdr:rowOff>
                  </from>
                  <to>
                    <xdr:col>6</xdr:col>
                    <xdr:colOff>0</xdr:colOff>
                    <xdr:row>166</xdr:row>
                    <xdr:rowOff>251460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259080</xdr:rowOff>
                  </from>
                  <to>
                    <xdr:col>6</xdr:col>
                    <xdr:colOff>0</xdr:colOff>
                    <xdr:row>168</xdr:row>
                    <xdr:rowOff>30480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144780</xdr:rowOff>
                  </from>
                  <to>
                    <xdr:col>6</xdr:col>
                    <xdr:colOff>0</xdr:colOff>
                    <xdr:row>171</xdr:row>
                    <xdr:rowOff>30480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30480</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259080</xdr:rowOff>
                  </from>
                  <to>
                    <xdr:col>6</xdr:col>
                    <xdr:colOff>0</xdr:colOff>
                    <xdr:row>173</xdr:row>
                    <xdr:rowOff>30480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144780</xdr:rowOff>
                  </from>
                  <to>
                    <xdr:col>6</xdr:col>
                    <xdr:colOff>0</xdr:colOff>
                    <xdr:row>178</xdr:row>
                    <xdr:rowOff>30480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198120</xdr:colOff>
                    <xdr:row>181</xdr:row>
                    <xdr:rowOff>45720</xdr:rowOff>
                  </from>
                  <to>
                    <xdr:col>6</xdr:col>
                    <xdr:colOff>7620</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198120</xdr:colOff>
                    <xdr:row>182</xdr:row>
                    <xdr:rowOff>7620</xdr:rowOff>
                  </from>
                  <to>
                    <xdr:col>6</xdr:col>
                    <xdr:colOff>22860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7620</xdr:colOff>
                    <xdr:row>187</xdr:row>
                    <xdr:rowOff>45720</xdr:rowOff>
                  </from>
                  <to>
                    <xdr:col>1</xdr:col>
                    <xdr:colOff>220980</xdr:colOff>
                    <xdr:row>187</xdr:row>
                    <xdr:rowOff>259080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7620</xdr:colOff>
                    <xdr:row>188</xdr:row>
                    <xdr:rowOff>114300</xdr:rowOff>
                  </from>
                  <to>
                    <xdr:col>1</xdr:col>
                    <xdr:colOff>213360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7620</xdr:colOff>
                    <xdr:row>189</xdr:row>
                    <xdr:rowOff>106680</xdr:rowOff>
                  </from>
                  <to>
                    <xdr:col>1</xdr:col>
                    <xdr:colOff>220980</xdr:colOff>
                    <xdr:row>189</xdr:row>
                    <xdr:rowOff>335280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7620</xdr:colOff>
                    <xdr:row>191</xdr:row>
                    <xdr:rowOff>22860</xdr:rowOff>
                  </from>
                  <to>
                    <xdr:col>1</xdr:col>
                    <xdr:colOff>220980</xdr:colOff>
                    <xdr:row>191</xdr:row>
                    <xdr:rowOff>251460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7620</xdr:colOff>
                    <xdr:row>191</xdr:row>
                    <xdr:rowOff>266700</xdr:rowOff>
                  </from>
                  <to>
                    <xdr:col>1</xdr:col>
                    <xdr:colOff>220980</xdr:colOff>
                    <xdr:row>193</xdr:row>
                    <xdr:rowOff>30480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220980</xdr:colOff>
                    <xdr:row>135</xdr:row>
                    <xdr:rowOff>160020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220980</xdr:colOff>
                    <xdr:row>137</xdr:row>
                    <xdr:rowOff>30480</xdr:rowOff>
                  </from>
                  <to>
                    <xdr:col>2</xdr:col>
                    <xdr:colOff>175260</xdr:colOff>
                    <xdr:row>137</xdr:row>
                    <xdr:rowOff>312420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topLeftCell="A33"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2331</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SUM(事業所個票９!BU51)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介護保険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topLeftCell="A39"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2332</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6"/>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29" t="s">
        <v>2110</v>
      </c>
      <c r="F15" s="54">
        <v>4</v>
      </c>
      <c r="G15" s="429" t="s">
        <v>2111</v>
      </c>
      <c r="H15" s="1151" t="s">
        <v>2112</v>
      </c>
      <c r="I15" s="1151"/>
      <c r="J15" s="1164"/>
      <c r="K15" s="54">
        <v>7</v>
      </c>
      <c r="L15" s="429" t="s">
        <v>2110</v>
      </c>
      <c r="M15" s="54">
        <v>3</v>
      </c>
      <c r="N15" s="429" t="s">
        <v>2111</v>
      </c>
      <c r="O15" s="429" t="s">
        <v>2113</v>
      </c>
      <c r="P15" s="104">
        <f>(K15*12+M15)-(D15*12+F15)+1</f>
        <v>12</v>
      </c>
      <c r="Q15" s="1151" t="s">
        <v>2114</v>
      </c>
      <c r="R15" s="1151"/>
      <c r="S15" s="105" t="s">
        <v>69</v>
      </c>
      <c r="U15" s="426"/>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2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2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2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2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介護保険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2"/>
  <cols>
    <col min="1" max="1" width="42.69921875" style="446" customWidth="1"/>
    <col min="2" max="28" width="6.69921875" style="446" customWidth="1"/>
    <col min="29" max="29" width="12" style="446" customWidth="1"/>
    <col min="30" max="30" width="8" style="446" customWidth="1"/>
    <col min="31" max="31" width="46.3984375" style="446" customWidth="1"/>
    <col min="32" max="32" width="26.8984375" style="446" customWidth="1"/>
    <col min="33" max="33" width="9.09765625" style="446" customWidth="1"/>
    <col min="34" max="34" width="38.3984375" style="446" customWidth="1"/>
    <col min="35" max="35" width="38.59765625" style="446" customWidth="1"/>
    <col min="36" max="36" width="9" style="446"/>
    <col min="37" max="37" width="16.69921875" style="446" customWidth="1"/>
    <col min="38" max="42" width="9" style="446"/>
    <col min="43" max="43" width="48.5" style="446" customWidth="1"/>
    <col min="44" max="44" width="104.3984375" style="446" customWidth="1"/>
    <col min="45" max="16384" width="9" style="446"/>
  </cols>
  <sheetData>
    <row r="1" spans="1:44" ht="13.8" thickBot="1">
      <c r="A1" s="445" t="s">
        <v>217</v>
      </c>
      <c r="B1" s="445"/>
      <c r="C1" s="445"/>
      <c r="D1" s="445"/>
      <c r="E1" s="445"/>
      <c r="AD1" s="447"/>
      <c r="AE1" s="445" t="s">
        <v>2108</v>
      </c>
      <c r="AH1" s="446" t="s">
        <v>218</v>
      </c>
      <c r="AK1" s="446" t="s">
        <v>219</v>
      </c>
      <c r="AM1" s="448" t="s">
        <v>220</v>
      </c>
      <c r="AO1" s="445" t="s">
        <v>221</v>
      </c>
    </row>
    <row r="2" spans="1:44" ht="36.75" customHeight="1" thickBot="1">
      <c r="A2" s="1233" t="s">
        <v>223</v>
      </c>
      <c r="B2" s="1235" t="s">
        <v>2238</v>
      </c>
      <c r="C2" s="1236"/>
      <c r="D2" s="1236"/>
      <c r="E2" s="1237"/>
      <c r="F2" s="1238" t="s">
        <v>2239</v>
      </c>
      <c r="G2" s="1239"/>
      <c r="H2" s="1239"/>
      <c r="I2" s="1233" t="s">
        <v>2240</v>
      </c>
      <c r="J2" s="1240"/>
      <c r="K2" s="1243" t="s">
        <v>2241</v>
      </c>
      <c r="L2" s="1244"/>
      <c r="M2" s="1244"/>
      <c r="N2" s="1244"/>
      <c r="O2" s="1244"/>
      <c r="P2" s="1244"/>
      <c r="Q2" s="1244"/>
      <c r="R2" s="1244"/>
      <c r="S2" s="1244"/>
      <c r="T2" s="1244"/>
      <c r="U2" s="1244"/>
      <c r="V2" s="1244"/>
      <c r="W2" s="1244"/>
      <c r="X2" s="1244"/>
      <c r="Y2" s="1244"/>
      <c r="Z2" s="1244"/>
      <c r="AA2" s="1244"/>
      <c r="AB2" s="1245"/>
      <c r="AC2" s="1230" t="s">
        <v>2242</v>
      </c>
      <c r="AD2" s="447"/>
      <c r="AE2" s="1226" t="s">
        <v>223</v>
      </c>
      <c r="AF2" s="1228" t="s">
        <v>2276</v>
      </c>
      <c r="AH2" s="442" t="s">
        <v>2243</v>
      </c>
      <c r="AI2" s="443" t="s">
        <v>2243</v>
      </c>
      <c r="AK2" s="449" t="s">
        <v>180</v>
      </c>
      <c r="AM2" s="449" t="s">
        <v>16</v>
      </c>
      <c r="AO2" s="450" t="s">
        <v>225</v>
      </c>
      <c r="AQ2" s="1220" t="s">
        <v>2007</v>
      </c>
      <c r="AR2" s="1223" t="s">
        <v>224</v>
      </c>
    </row>
    <row r="3" spans="1:44" ht="51.75" customHeight="1" thickBot="1">
      <c r="A3" s="1234"/>
      <c r="B3" s="1246" t="s">
        <v>227</v>
      </c>
      <c r="C3" s="1247"/>
      <c r="D3" s="1247"/>
      <c r="E3" s="1248"/>
      <c r="F3" s="1249" t="s">
        <v>228</v>
      </c>
      <c r="G3" s="1249"/>
      <c r="H3" s="1249"/>
      <c r="I3" s="1241"/>
      <c r="J3" s="1242"/>
      <c r="K3" s="1250" t="s">
        <v>229</v>
      </c>
      <c r="L3" s="1251"/>
      <c r="M3" s="1251"/>
      <c r="N3" s="1251"/>
      <c r="O3" s="1251"/>
      <c r="P3" s="1251"/>
      <c r="Q3" s="1251"/>
      <c r="R3" s="1251"/>
      <c r="S3" s="1251"/>
      <c r="T3" s="1251"/>
      <c r="U3" s="1251"/>
      <c r="V3" s="1251"/>
      <c r="W3" s="1251"/>
      <c r="X3" s="1251"/>
      <c r="Y3" s="1251"/>
      <c r="Z3" s="1251"/>
      <c r="AA3" s="1251"/>
      <c r="AB3" s="1252"/>
      <c r="AC3" s="1231"/>
      <c r="AD3" s="447"/>
      <c r="AE3" s="1227"/>
      <c r="AF3" s="1229"/>
      <c r="AH3" s="441" t="s">
        <v>2244</v>
      </c>
      <c r="AI3" s="444" t="s">
        <v>2244</v>
      </c>
      <c r="AK3" s="451"/>
      <c r="AM3" s="451"/>
      <c r="AO3" s="452" t="s">
        <v>18</v>
      </c>
      <c r="AQ3" s="1221"/>
      <c r="AR3" s="1224"/>
    </row>
    <row r="4" spans="1:44" ht="41.25" customHeight="1" thickBot="1">
      <c r="A4" s="1234"/>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32"/>
      <c r="AD4" s="447"/>
      <c r="AE4" s="1227"/>
      <c r="AF4" s="1229"/>
      <c r="AH4" s="441" t="s">
        <v>2279</v>
      </c>
      <c r="AI4" s="444" t="s">
        <v>2279</v>
      </c>
      <c r="AO4" s="452" t="s">
        <v>236</v>
      </c>
      <c r="AQ4" s="1222"/>
      <c r="AR4" s="122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3.8"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3.8"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3.8"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3.8"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3.8"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3.8"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3.8"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
  <cols>
    <col min="2" max="2" width="12.5" customWidth="1"/>
    <col min="3" max="4" width="12.5" style="52" customWidth="1"/>
    <col min="5" max="5" width="30.59765625" style="52" customWidth="1"/>
    <col min="6" max="6" width="14" style="52" customWidth="1"/>
    <col min="7" max="7" width="12.5" style="52" customWidth="1"/>
    <col min="8" max="8" width="35.3984375" style="17" customWidth="1"/>
    <col min="9" max="9" width="12.5" style="52" customWidth="1"/>
    <col min="10" max="10" width="33.5" style="23" customWidth="1"/>
    <col min="11" max="11" width="12.5" style="52" customWidth="1"/>
    <col min="12" max="12" width="35.5" style="25" customWidth="1"/>
    <col min="13" max="13" width="35" customWidth="1"/>
    <col min="14" max="19" width="30.097656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5" t="s">
        <v>2238</v>
      </c>
      <c r="C3" s="1254" t="s">
        <v>2239</v>
      </c>
      <c r="D3" s="1254" t="s">
        <v>2240</v>
      </c>
      <c r="E3" s="1254" t="s">
        <v>226</v>
      </c>
      <c r="F3" s="1256" t="s">
        <v>2066</v>
      </c>
      <c r="G3" s="1254" t="s">
        <v>2102</v>
      </c>
      <c r="H3" s="1254"/>
      <c r="I3" s="1254" t="s">
        <v>2103</v>
      </c>
      <c r="J3" s="1254"/>
      <c r="K3" s="1254" t="s">
        <v>2104</v>
      </c>
      <c r="L3" s="1254"/>
      <c r="M3" s="1253" t="s">
        <v>2036</v>
      </c>
      <c r="N3" s="1253" t="s">
        <v>2037</v>
      </c>
      <c r="O3" s="1253" t="s">
        <v>2038</v>
      </c>
      <c r="P3" s="1253" t="s">
        <v>2039</v>
      </c>
      <c r="Q3" s="1253" t="s">
        <v>2040</v>
      </c>
      <c r="R3" s="1253" t="s">
        <v>2041</v>
      </c>
      <c r="S3" s="1253" t="s">
        <v>2042</v>
      </c>
    </row>
    <row r="4" spans="2:19">
      <c r="B4" s="1255"/>
      <c r="C4" s="1254"/>
      <c r="D4" s="1254"/>
      <c r="E4" s="1254"/>
      <c r="F4" s="1257"/>
      <c r="G4" s="1254"/>
      <c r="H4" s="1254"/>
      <c r="I4" s="1254"/>
      <c r="J4" s="1254"/>
      <c r="K4" s="1254"/>
      <c r="L4" s="1254"/>
      <c r="M4" s="1253"/>
      <c r="N4" s="1253"/>
      <c r="O4" s="1253"/>
      <c r="P4" s="1253"/>
      <c r="Q4" s="1253"/>
      <c r="R4" s="1253"/>
      <c r="S4" s="1253"/>
    </row>
    <row r="5" spans="2:19">
      <c r="B5" s="1255"/>
      <c r="C5" s="1254"/>
      <c r="D5" s="1254"/>
      <c r="E5" s="1254"/>
      <c r="F5" s="1258"/>
      <c r="G5" s="1254"/>
      <c r="H5" s="1254"/>
      <c r="I5" s="1254"/>
      <c r="J5" s="1254"/>
      <c r="K5" s="1254"/>
      <c r="L5" s="1254"/>
      <c r="M5" s="1253"/>
      <c r="N5" s="1253"/>
      <c r="O5" s="1253"/>
      <c r="P5" s="1253"/>
      <c r="Q5" s="1253"/>
      <c r="R5" s="1253"/>
      <c r="S5" s="1253"/>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1.6">
      <c r="B25" s="20"/>
      <c r="C25" s="20"/>
      <c r="D25" s="20"/>
      <c r="E25" s="20"/>
      <c r="F25" s="20"/>
      <c r="G25" s="20"/>
      <c r="H25" s="19"/>
      <c r="L25" s="25">
        <v>1</v>
      </c>
      <c r="M25" s="20"/>
      <c r="N25" s="20"/>
      <c r="O25" s="20"/>
      <c r="P25" s="20"/>
      <c r="Q25" s="30" t="s">
        <v>2043</v>
      </c>
      <c r="R25" s="30" t="s">
        <v>2044</v>
      </c>
      <c r="S25" s="30" t="s">
        <v>2043</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H1749"/>
  <sheetViews>
    <sheetView workbookViewId="0">
      <selection activeCell="AS24" sqref="AS24:BH26"/>
    </sheetView>
  </sheetViews>
  <sheetFormatPr defaultColWidth="9" defaultRowHeight="13.2"/>
  <cols>
    <col min="1" max="1" width="15.19921875" style="1" bestFit="1" customWidth="1"/>
    <col min="2" max="2" width="9" style="1"/>
    <col min="3" max="3" width="16.69921875" style="1" bestFit="1" customWidth="1"/>
    <col min="4" max="4" width="16" style="1" bestFit="1" customWidth="1"/>
    <col min="5" max="16384" width="9" style="1"/>
  </cols>
  <sheetData>
    <row r="1" spans="1:8" ht="16.8" thickBot="1">
      <c r="A1" s="4" t="s">
        <v>241</v>
      </c>
      <c r="C1" s="1" t="s">
        <v>242</v>
      </c>
    </row>
    <row r="2" spans="1:8" ht="16.8" thickBot="1">
      <c r="A2" s="6" t="s">
        <v>243</v>
      </c>
      <c r="C2" s="7" t="s">
        <v>244</v>
      </c>
      <c r="D2" s="8" t="s">
        <v>245</v>
      </c>
    </row>
    <row r="3" spans="1:8" ht="16.2">
      <c r="A3" s="9" t="s">
        <v>246</v>
      </c>
      <c r="C3" s="10" t="s">
        <v>246</v>
      </c>
      <c r="D3" s="11" t="s">
        <v>247</v>
      </c>
      <c r="G3" s="53"/>
      <c r="H3" s="53"/>
    </row>
    <row r="4" spans="1:8" ht="16.2">
      <c r="A4" s="5" t="s">
        <v>248</v>
      </c>
      <c r="C4" s="12" t="s">
        <v>246</v>
      </c>
      <c r="D4" s="13" t="s">
        <v>249</v>
      </c>
      <c r="G4" s="53"/>
      <c r="H4" s="53"/>
    </row>
    <row r="5" spans="1:8" ht="16.2">
      <c r="A5" s="5" t="s">
        <v>250</v>
      </c>
      <c r="C5" s="12" t="s">
        <v>246</v>
      </c>
      <c r="D5" s="13" t="s">
        <v>251</v>
      </c>
      <c r="G5" s="53"/>
      <c r="H5" s="53"/>
    </row>
    <row r="6" spans="1:8" ht="16.2">
      <c r="A6" s="5" t="s">
        <v>252</v>
      </c>
      <c r="C6" s="12" t="s">
        <v>246</v>
      </c>
      <c r="D6" s="13" t="s">
        <v>253</v>
      </c>
      <c r="G6" s="53"/>
      <c r="H6" s="53"/>
    </row>
    <row r="7" spans="1:8" ht="16.2">
      <c r="A7" s="5" t="s">
        <v>254</v>
      </c>
      <c r="C7" s="12" t="s">
        <v>246</v>
      </c>
      <c r="D7" s="13" t="s">
        <v>255</v>
      </c>
      <c r="G7" s="53"/>
      <c r="H7" s="53"/>
    </row>
    <row r="8" spans="1:8" ht="16.2">
      <c r="A8" s="5" t="s">
        <v>256</v>
      </c>
      <c r="C8" s="12" t="s">
        <v>246</v>
      </c>
      <c r="D8" s="13" t="s">
        <v>257</v>
      </c>
    </row>
    <row r="9" spans="1:8" ht="16.2">
      <c r="A9" s="5" t="s">
        <v>258</v>
      </c>
      <c r="C9" s="12" t="s">
        <v>246</v>
      </c>
      <c r="D9" s="13" t="s">
        <v>259</v>
      </c>
    </row>
    <row r="10" spans="1:8" ht="16.2">
      <c r="A10" s="5" t="s">
        <v>260</v>
      </c>
      <c r="C10" s="12" t="s">
        <v>246</v>
      </c>
      <c r="D10" s="13" t="s">
        <v>261</v>
      </c>
    </row>
    <row r="11" spans="1:8" ht="16.2">
      <c r="A11" s="5" t="s">
        <v>262</v>
      </c>
      <c r="C11" s="12" t="s">
        <v>246</v>
      </c>
      <c r="D11" s="13" t="s">
        <v>263</v>
      </c>
    </row>
    <row r="12" spans="1:8" ht="16.2">
      <c r="A12" s="5" t="s">
        <v>264</v>
      </c>
      <c r="C12" s="12" t="s">
        <v>246</v>
      </c>
      <c r="D12" s="13" t="s">
        <v>265</v>
      </c>
    </row>
    <row r="13" spans="1:8" ht="16.2">
      <c r="A13" s="5" t="s">
        <v>266</v>
      </c>
      <c r="C13" s="12" t="s">
        <v>246</v>
      </c>
      <c r="D13" s="13" t="s">
        <v>267</v>
      </c>
    </row>
    <row r="14" spans="1:8" ht="16.2">
      <c r="A14" s="5" t="s">
        <v>268</v>
      </c>
      <c r="C14" s="12" t="s">
        <v>246</v>
      </c>
      <c r="D14" s="13" t="s">
        <v>269</v>
      </c>
    </row>
    <row r="15" spans="1:8" ht="16.2">
      <c r="A15" s="5" t="s">
        <v>4</v>
      </c>
      <c r="C15" s="12" t="s">
        <v>246</v>
      </c>
      <c r="D15" s="13" t="s">
        <v>270</v>
      </c>
    </row>
    <row r="16" spans="1:8" ht="16.2">
      <c r="A16" s="5" t="s">
        <v>271</v>
      </c>
      <c r="C16" s="12" t="s">
        <v>246</v>
      </c>
      <c r="D16" s="13" t="s">
        <v>272</v>
      </c>
    </row>
    <row r="17" spans="1:4" ht="16.2">
      <c r="A17" s="5" t="s">
        <v>273</v>
      </c>
      <c r="C17" s="12" t="s">
        <v>246</v>
      </c>
      <c r="D17" s="13" t="s">
        <v>274</v>
      </c>
    </row>
    <row r="18" spans="1:4" ht="16.2">
      <c r="A18" s="5" t="s">
        <v>275</v>
      </c>
      <c r="C18" s="12" t="s">
        <v>246</v>
      </c>
      <c r="D18" s="13" t="s">
        <v>276</v>
      </c>
    </row>
    <row r="19" spans="1:4" ht="16.2">
      <c r="A19" s="5" t="s">
        <v>277</v>
      </c>
      <c r="C19" s="12" t="s">
        <v>246</v>
      </c>
      <c r="D19" s="13" t="s">
        <v>278</v>
      </c>
    </row>
    <row r="20" spans="1:4" ht="16.2">
      <c r="A20" s="5" t="s">
        <v>279</v>
      </c>
      <c r="C20" s="12" t="s">
        <v>246</v>
      </c>
      <c r="D20" s="13" t="s">
        <v>280</v>
      </c>
    </row>
    <row r="21" spans="1:4" ht="16.2">
      <c r="A21" s="5" t="s">
        <v>281</v>
      </c>
      <c r="C21" s="12" t="s">
        <v>246</v>
      </c>
      <c r="D21" s="13" t="s">
        <v>282</v>
      </c>
    </row>
    <row r="22" spans="1:4" ht="16.2">
      <c r="A22" s="5" t="s">
        <v>283</v>
      </c>
      <c r="C22" s="12" t="s">
        <v>246</v>
      </c>
      <c r="D22" s="13" t="s">
        <v>284</v>
      </c>
    </row>
    <row r="23" spans="1:4" ht="16.2">
      <c r="A23" s="5" t="s">
        <v>285</v>
      </c>
      <c r="C23" s="12" t="s">
        <v>246</v>
      </c>
      <c r="D23" s="13" t="s">
        <v>286</v>
      </c>
    </row>
    <row r="24" spans="1:4" ht="16.2">
      <c r="A24" s="5" t="s">
        <v>287</v>
      </c>
      <c r="C24" s="12" t="s">
        <v>246</v>
      </c>
      <c r="D24" s="13" t="s">
        <v>288</v>
      </c>
    </row>
    <row r="25" spans="1:4" ht="16.2">
      <c r="A25" s="5" t="s">
        <v>289</v>
      </c>
      <c r="C25" s="12" t="s">
        <v>246</v>
      </c>
      <c r="D25" s="13" t="s">
        <v>290</v>
      </c>
    </row>
    <row r="26" spans="1:4" ht="16.2">
      <c r="A26" s="5" t="s">
        <v>291</v>
      </c>
      <c r="C26" s="12" t="s">
        <v>246</v>
      </c>
      <c r="D26" s="13" t="s">
        <v>292</v>
      </c>
    </row>
    <row r="27" spans="1:4" ht="16.2">
      <c r="A27" s="5" t="s">
        <v>294</v>
      </c>
      <c r="C27" s="12" t="s">
        <v>246</v>
      </c>
      <c r="D27" s="13" t="s">
        <v>295</v>
      </c>
    </row>
    <row r="28" spans="1:4" ht="16.2">
      <c r="A28" s="5" t="s">
        <v>296</v>
      </c>
      <c r="C28" s="12" t="s">
        <v>246</v>
      </c>
      <c r="D28" s="13" t="s">
        <v>297</v>
      </c>
    </row>
    <row r="29" spans="1:4" ht="16.2">
      <c r="A29" s="5" t="s">
        <v>298</v>
      </c>
      <c r="C29" s="12" t="s">
        <v>246</v>
      </c>
      <c r="D29" s="13" t="s">
        <v>299</v>
      </c>
    </row>
    <row r="30" spans="1:4" ht="16.2">
      <c r="A30" s="5" t="s">
        <v>300</v>
      </c>
      <c r="C30" s="12" t="s">
        <v>246</v>
      </c>
      <c r="D30" s="13" t="s">
        <v>301</v>
      </c>
    </row>
    <row r="31" spans="1:4" ht="16.2">
      <c r="A31" s="5" t="s">
        <v>302</v>
      </c>
      <c r="C31" s="12" t="s">
        <v>246</v>
      </c>
      <c r="D31" s="13" t="s">
        <v>303</v>
      </c>
    </row>
    <row r="32" spans="1:4" ht="16.2">
      <c r="A32" s="5" t="s">
        <v>304</v>
      </c>
      <c r="C32" s="12" t="s">
        <v>246</v>
      </c>
      <c r="D32" s="13" t="s">
        <v>305</v>
      </c>
    </row>
    <row r="33" spans="1:4" ht="16.2">
      <c r="A33" s="5" t="s">
        <v>306</v>
      </c>
      <c r="C33" s="12" t="s">
        <v>246</v>
      </c>
      <c r="D33" s="13" t="s">
        <v>307</v>
      </c>
    </row>
    <row r="34" spans="1:4" ht="16.2">
      <c r="A34" s="5" t="s">
        <v>309</v>
      </c>
      <c r="C34" s="12" t="s">
        <v>246</v>
      </c>
      <c r="D34" s="13" t="s">
        <v>310</v>
      </c>
    </row>
    <row r="35" spans="1:4" ht="16.2">
      <c r="A35" s="5" t="s">
        <v>312</v>
      </c>
      <c r="C35" s="12" t="s">
        <v>246</v>
      </c>
      <c r="D35" s="13" t="s">
        <v>313</v>
      </c>
    </row>
    <row r="36" spans="1:4" ht="16.2">
      <c r="A36" s="5" t="s">
        <v>315</v>
      </c>
      <c r="C36" s="12" t="s">
        <v>246</v>
      </c>
      <c r="D36" s="13" t="s">
        <v>316</v>
      </c>
    </row>
    <row r="37" spans="1:4" ht="16.2">
      <c r="A37" s="5" t="s">
        <v>318</v>
      </c>
      <c r="C37" s="12" t="s">
        <v>246</v>
      </c>
      <c r="D37" s="13" t="s">
        <v>319</v>
      </c>
    </row>
    <row r="38" spans="1:4" ht="16.2">
      <c r="A38" s="5" t="s">
        <v>321</v>
      </c>
      <c r="C38" s="12" t="s">
        <v>246</v>
      </c>
      <c r="D38" s="13" t="s">
        <v>322</v>
      </c>
    </row>
    <row r="39" spans="1:4" ht="16.2">
      <c r="A39" s="5" t="s">
        <v>324</v>
      </c>
      <c r="C39" s="12" t="s">
        <v>246</v>
      </c>
      <c r="D39" s="13" t="s">
        <v>325</v>
      </c>
    </row>
    <row r="40" spans="1:4" ht="16.2">
      <c r="A40" s="5" t="s">
        <v>327</v>
      </c>
      <c r="C40" s="12" t="s">
        <v>246</v>
      </c>
      <c r="D40" s="13" t="s">
        <v>328</v>
      </c>
    </row>
    <row r="41" spans="1:4" ht="16.2">
      <c r="A41" s="5" t="s">
        <v>330</v>
      </c>
      <c r="C41" s="12" t="s">
        <v>246</v>
      </c>
      <c r="D41" s="13" t="s">
        <v>331</v>
      </c>
    </row>
    <row r="42" spans="1:4" ht="16.2">
      <c r="A42" s="5" t="s">
        <v>333</v>
      </c>
      <c r="C42" s="12" t="s">
        <v>246</v>
      </c>
      <c r="D42" s="13" t="s">
        <v>334</v>
      </c>
    </row>
    <row r="43" spans="1:4" ht="16.2">
      <c r="A43" s="5" t="s">
        <v>336</v>
      </c>
      <c r="C43" s="12" t="s">
        <v>246</v>
      </c>
      <c r="D43" s="13" t="s">
        <v>337</v>
      </c>
    </row>
    <row r="44" spans="1:4" ht="16.2">
      <c r="A44" s="5" t="s">
        <v>339</v>
      </c>
      <c r="C44" s="12" t="s">
        <v>246</v>
      </c>
      <c r="D44" s="13" t="s">
        <v>340</v>
      </c>
    </row>
    <row r="45" spans="1:4" ht="16.2">
      <c r="A45" s="5" t="s">
        <v>341</v>
      </c>
      <c r="C45" s="12" t="s">
        <v>246</v>
      </c>
      <c r="D45" s="13" t="s">
        <v>342</v>
      </c>
    </row>
    <row r="46" spans="1:4" ht="16.2">
      <c r="A46" s="5" t="s">
        <v>344</v>
      </c>
      <c r="C46" s="12" t="s">
        <v>246</v>
      </c>
      <c r="D46" s="13" t="s">
        <v>345</v>
      </c>
    </row>
    <row r="47" spans="1:4" ht="16.2">
      <c r="A47" s="5" t="s">
        <v>347</v>
      </c>
      <c r="C47" s="12" t="s">
        <v>246</v>
      </c>
      <c r="D47" s="13" t="s">
        <v>348</v>
      </c>
    </row>
    <row r="48" spans="1:4" ht="16.2">
      <c r="A48" s="5" t="s">
        <v>349</v>
      </c>
      <c r="C48" s="12" t="s">
        <v>246</v>
      </c>
      <c r="D48" s="13" t="s">
        <v>350</v>
      </c>
    </row>
    <row r="49" spans="1:4" ht="16.8"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3.8"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topLeftCell="A13" zoomScaleNormal="53" zoomScaleSheetLayoutView="100" workbookViewId="0">
      <selection activeCell="V22" sqref="V22"/>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2118</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76"/>
      <c r="AR2" s="7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0"/>
      <c r="Q5" s="1211"/>
      <c r="R5" s="1211"/>
      <c r="S5" s="1211"/>
      <c r="T5" s="1211"/>
      <c r="U5" s="1211"/>
      <c r="V5" s="1211"/>
      <c r="W5" s="1211"/>
      <c r="X5" s="1212"/>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125" t="str">
        <f>IFERROR(VLOOKUP(Y5,【参考】数式用!$A$5:$AB$37,MATCH(V11,【参考】数式用!$B$4:$AB$4,0)+1,FALSE),"")</f>
        <v/>
      </c>
      <c r="W12" s="1125"/>
      <c r="X12" s="1125"/>
      <c r="Y12" s="1125"/>
      <c r="Z12" s="1125"/>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102"/>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103" t="s">
        <v>2110</v>
      </c>
      <c r="F15" s="54">
        <v>4</v>
      </c>
      <c r="G15" s="103" t="s">
        <v>2111</v>
      </c>
      <c r="H15" s="1151" t="s">
        <v>2112</v>
      </c>
      <c r="I15" s="1151"/>
      <c r="J15" s="1164"/>
      <c r="K15" s="54">
        <v>7</v>
      </c>
      <c r="L15" s="103" t="s">
        <v>2110</v>
      </c>
      <c r="M15" s="54">
        <v>3</v>
      </c>
      <c r="N15" s="103" t="s">
        <v>2111</v>
      </c>
      <c r="O15" s="103" t="s">
        <v>2113</v>
      </c>
      <c r="P15" s="104">
        <f>(K15*12+M15)-(D15*12+F15)+1</f>
        <v>12</v>
      </c>
      <c r="Q15" s="1151" t="s">
        <v>2114</v>
      </c>
      <c r="R15" s="1151"/>
      <c r="S15" s="105" t="s">
        <v>69</v>
      </c>
      <c r="U15" s="102"/>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119"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119"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119"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119"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119"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119"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119"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119"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11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119"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11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119"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11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ベア加算なし</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68" t="s">
        <v>2357</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2202</v>
      </c>
      <c r="AT56" s="1174"/>
      <c r="AU56" s="1174"/>
      <c r="AV56" s="1174"/>
      <c r="AW56" s="1174" t="s">
        <v>2201</v>
      </c>
      <c r="AX56" s="1174"/>
      <c r="AY56" s="1174"/>
      <c r="AZ56" s="1174"/>
    </row>
    <row r="57" spans="2:86" ht="15.9" customHeight="1">
      <c r="U57" s="1016" t="s">
        <v>2358</v>
      </c>
      <c r="V57" s="1016"/>
      <c r="W57" s="1016"/>
      <c r="X57" s="1016"/>
      <c r="Y57" s="1016"/>
      <c r="Z57" s="152" t="str">
        <f>IF(AND(B9&lt;&gt;"処遇加算なし",F15=4),IF(V21="✓",1,IF(V22="✓",2,"")),"")</f>
        <v/>
      </c>
      <c r="AA57" s="145"/>
      <c r="AB57" s="149"/>
      <c r="AC57" s="1016" t="s">
        <v>2358</v>
      </c>
      <c r="AD57" s="1016"/>
      <c r="AE57" s="1016"/>
      <c r="AF57" s="1016"/>
      <c r="AG57" s="1016"/>
      <c r="AH57" s="425">
        <v>2</v>
      </c>
      <c r="AI57" s="153"/>
      <c r="AJ57" s="149"/>
      <c r="AK57" s="1016" t="s">
        <v>2358</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124" t="s">
        <v>2359</v>
      </c>
      <c r="V58" s="1124"/>
      <c r="W58" s="1124"/>
      <c r="X58" s="1124"/>
      <c r="Y58" s="1124"/>
      <c r="Z58" s="152" t="str">
        <f>IF(AND(B9&lt;&gt;"処遇加算なし",F15=4),IF(V24="✓",1,IF(V25="✓",2,IF(V26="✓",3,""))),"")</f>
        <v/>
      </c>
      <c r="AA58" s="145"/>
      <c r="AB58" s="149"/>
      <c r="AC58" s="1124" t="s">
        <v>2359</v>
      </c>
      <c r="AD58" s="1124"/>
      <c r="AE58" s="1124"/>
      <c r="AF58" s="1124"/>
      <c r="AG58" s="1124"/>
      <c r="AH58" s="425">
        <f>IF(AND(F15&lt;&gt;4,F15&lt;&gt;5),0,IF(AU8="○",1,3))</f>
        <v>3</v>
      </c>
      <c r="AI58" s="153"/>
      <c r="AJ58" s="149"/>
      <c r="AK58" s="1124" t="s">
        <v>2359</v>
      </c>
      <c r="AL58" s="1124"/>
      <c r="AM58" s="1124"/>
      <c r="AN58" s="1124"/>
      <c r="AO58" s="112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124" t="s">
        <v>2360</v>
      </c>
      <c r="V59" s="1124"/>
      <c r="W59" s="1124"/>
      <c r="X59" s="1124"/>
      <c r="Y59" s="1124"/>
      <c r="Z59" s="152" t="str">
        <f>IF(AND(B9&lt;&gt;"処遇加算なし",F15=4),IF(V28="✓",1,IF(V29="✓",2,IF(V30="✓",3,""))),"")</f>
        <v/>
      </c>
      <c r="AA59" s="145"/>
      <c r="AB59" s="149"/>
      <c r="AC59" s="1124" t="s">
        <v>2360</v>
      </c>
      <c r="AD59" s="1124"/>
      <c r="AE59" s="1124"/>
      <c r="AF59" s="1124"/>
      <c r="AG59" s="1124"/>
      <c r="AH59" s="425">
        <f>IF(AND(F15&lt;&gt;4,F15&lt;&gt;5),0,IF(AV8="○",1,3))</f>
        <v>3</v>
      </c>
      <c r="AI59" s="153"/>
      <c r="AJ59" s="149"/>
      <c r="AK59" s="1124" t="s">
        <v>2360</v>
      </c>
      <c r="AL59" s="1124"/>
      <c r="AM59" s="1124"/>
      <c r="AN59" s="1124"/>
      <c r="AO59" s="112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124" t="s">
        <v>2361</v>
      </c>
      <c r="V60" s="1124"/>
      <c r="W60" s="1124"/>
      <c r="X60" s="1124"/>
      <c r="Y60" s="1124"/>
      <c r="Z60" s="152" t="str">
        <f>IF(AND(B9&lt;&gt;"処遇加算なし",F15=4),IF(V32="✓",1,IF(V33="✓",2,"")),"")</f>
        <v/>
      </c>
      <c r="AA60" s="145"/>
      <c r="AB60" s="149"/>
      <c r="AC60" s="1124" t="s">
        <v>2361</v>
      </c>
      <c r="AD60" s="1124"/>
      <c r="AE60" s="1124"/>
      <c r="AF60" s="1124"/>
      <c r="AG60" s="1124"/>
      <c r="AH60" s="425">
        <f>IF(AND(F15&lt;&gt;4,F15&lt;&gt;5),0,IF(AW8="○",1,3))</f>
        <v>3</v>
      </c>
      <c r="AI60" s="153"/>
      <c r="AJ60" s="149"/>
      <c r="AK60" s="1124" t="s">
        <v>2361</v>
      </c>
      <c r="AL60" s="1124"/>
      <c r="AM60" s="1124"/>
      <c r="AN60" s="1124"/>
      <c r="AO60" s="1124"/>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124" t="s">
        <v>2362</v>
      </c>
      <c r="V61" s="1124"/>
      <c r="W61" s="1124"/>
      <c r="X61" s="1124"/>
      <c r="Y61" s="1124"/>
      <c r="Z61" s="152" t="str">
        <f>IF(AND(B9&lt;&gt;"処遇加算なし",F15=4),IF(V36="✓",1,IF(V37="✓",2,"")),"")</f>
        <v/>
      </c>
      <c r="AA61" s="145"/>
      <c r="AB61" s="149"/>
      <c r="AC61" s="1124" t="s">
        <v>2362</v>
      </c>
      <c r="AD61" s="1124"/>
      <c r="AE61" s="1124"/>
      <c r="AF61" s="1124"/>
      <c r="AG61" s="1124"/>
      <c r="AH61" s="425">
        <f>IF(AND(F15&lt;&gt;4,F15&lt;&gt;5),0,IF(AX8="○",1,2))</f>
        <v>2</v>
      </c>
      <c r="AI61" s="153"/>
      <c r="AJ61" s="149"/>
      <c r="AK61" s="1124" t="s">
        <v>2362</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124" t="s">
        <v>2363</v>
      </c>
      <c r="V62" s="1124"/>
      <c r="W62" s="1124"/>
      <c r="X62" s="1124"/>
      <c r="Y62" s="1124"/>
      <c r="Z62" s="152" t="str">
        <f>IF(AND(B9&lt;&gt;"処遇加算なし",F15=4),IF(V40="✓",1,IF(V41="✓",2,"")),"")</f>
        <v/>
      </c>
      <c r="AA62" s="145"/>
      <c r="AB62" s="149"/>
      <c r="AC62" s="1124" t="s">
        <v>2363</v>
      </c>
      <c r="AD62" s="1124"/>
      <c r="AE62" s="1124"/>
      <c r="AF62" s="1124"/>
      <c r="AG62" s="1124"/>
      <c r="AH62" s="425">
        <f>IF(AND(F15&lt;&gt;4,F15&lt;&gt;5),0,IF(AY8="○",1,2))</f>
        <v>2</v>
      </c>
      <c r="AI62" s="153"/>
      <c r="AJ62" s="149"/>
      <c r="AK62" s="1124" t="s">
        <v>2363</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016" t="s">
        <v>2364</v>
      </c>
      <c r="V63" s="1016"/>
      <c r="W63" s="1016"/>
      <c r="X63" s="1016"/>
      <c r="Y63" s="1016"/>
      <c r="Z63" s="152" t="str">
        <f>IF(AND(B9&lt;&gt;"処遇加算なし",F15=4),IF(V44="✓",1,IF(V45="✓",2,"")),"")</f>
        <v/>
      </c>
      <c r="AA63" s="145"/>
      <c r="AB63" s="149"/>
      <c r="AC63" s="1016" t="s">
        <v>2364</v>
      </c>
      <c r="AD63" s="1016"/>
      <c r="AE63" s="1016"/>
      <c r="AF63" s="1016"/>
      <c r="AG63" s="1016"/>
      <c r="AH63" s="425">
        <f>IF(AND(F15&lt;&gt;4,F15&lt;&gt;5),0,IF(AZ8="○",1,2))</f>
        <v>2</v>
      </c>
      <c r="AI63" s="153"/>
      <c r="AJ63" s="149"/>
      <c r="AK63" s="1016" t="s">
        <v>2364</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U56:Z56"/>
    <mergeCell ref="U57:Y57"/>
    <mergeCell ref="U58:Y58"/>
    <mergeCell ref="U59:Y59"/>
    <mergeCell ref="W37:Z37"/>
    <mergeCell ref="AA28:AB30"/>
    <mergeCell ref="AD28:AH28"/>
    <mergeCell ref="W33:Z33"/>
    <mergeCell ref="AD33:AH33"/>
    <mergeCell ref="AD34:AH34"/>
    <mergeCell ref="AD29:AH29"/>
    <mergeCell ref="AD30:AH30"/>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15240</xdr:rowOff>
                  </from>
                  <to>
                    <xdr:col>29</xdr:col>
                    <xdr:colOff>121920</xdr:colOff>
                    <xdr:row>21</xdr:row>
                    <xdr:rowOff>213360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topLeftCell="A38"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2324</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0"/>
      <c r="Q5" s="1211"/>
      <c r="R5" s="1211"/>
      <c r="S5" s="1211"/>
      <c r="T5" s="1211"/>
      <c r="U5" s="1211"/>
      <c r="V5" s="1211"/>
      <c r="W5" s="1211"/>
      <c r="X5" s="1212"/>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125" t="str">
        <f>IFERROR(VLOOKUP(Y5,【参考】数式用!$A$5:$AB$37,MATCH(V11,【参考】数式用!$B$4:$AB$4,0)+1,FALSE),"")</f>
        <v/>
      </c>
      <c r="W12" s="1125"/>
      <c r="X12" s="1125"/>
      <c r="Y12" s="1125"/>
      <c r="Z12" s="1125"/>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topLeftCell="A34"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2325</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532"/>
      <c r="AR2" s="532"/>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528"/>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531" t="s">
        <v>2110</v>
      </c>
      <c r="F15" s="54">
        <v>4</v>
      </c>
      <c r="G15" s="531" t="s">
        <v>2111</v>
      </c>
      <c r="H15" s="1151" t="s">
        <v>2112</v>
      </c>
      <c r="I15" s="1151"/>
      <c r="J15" s="1164"/>
      <c r="K15" s="54">
        <v>7</v>
      </c>
      <c r="L15" s="531" t="s">
        <v>2110</v>
      </c>
      <c r="M15" s="54">
        <v>3</v>
      </c>
      <c r="N15" s="531" t="s">
        <v>2111</v>
      </c>
      <c r="O15" s="531" t="s">
        <v>2113</v>
      </c>
      <c r="P15" s="104">
        <f>(K15*12+M15)-(D15*12+F15)+1</f>
        <v>12</v>
      </c>
      <c r="Q15" s="1151" t="s">
        <v>2114</v>
      </c>
      <c r="R15" s="1151"/>
      <c r="S15" s="105" t="s">
        <v>69</v>
      </c>
      <c r="U15" s="528"/>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530"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530"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530"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530"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530"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530"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530"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530"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53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53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530"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53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530"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529"/>
      <c r="AB42" s="529"/>
      <c r="AC42" s="136"/>
      <c r="AD42" s="1013" t="s">
        <v>15</v>
      </c>
      <c r="AE42" s="1013"/>
      <c r="AF42" s="1013"/>
      <c r="AG42" s="1013"/>
      <c r="AH42" s="1013"/>
      <c r="AI42" s="529"/>
      <c r="AJ42" s="529"/>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53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53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介護保険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topLeftCell="A34"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2326</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6"/>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29" t="s">
        <v>2110</v>
      </c>
      <c r="F15" s="54">
        <v>4</v>
      </c>
      <c r="G15" s="429" t="s">
        <v>2111</v>
      </c>
      <c r="H15" s="1151" t="s">
        <v>2112</v>
      </c>
      <c r="I15" s="1151"/>
      <c r="J15" s="1164"/>
      <c r="K15" s="54">
        <v>7</v>
      </c>
      <c r="L15" s="429" t="s">
        <v>2110</v>
      </c>
      <c r="M15" s="54">
        <v>3</v>
      </c>
      <c r="N15" s="429" t="s">
        <v>2111</v>
      </c>
      <c r="O15" s="429" t="s">
        <v>2113</v>
      </c>
      <c r="P15" s="104">
        <f>(K15*12+M15)-(D15*12+F15)+1</f>
        <v>12</v>
      </c>
      <c r="Q15" s="1151" t="s">
        <v>2114</v>
      </c>
      <c r="R15" s="1151"/>
      <c r="S15" s="105" t="s">
        <v>69</v>
      </c>
      <c r="U15" s="426"/>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2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2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2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2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topLeftCell="A34"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2327</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121920</xdr:colOff>
                    <xdr:row>24</xdr:row>
                    <xdr:rowOff>30480</xdr:rowOff>
                  </from>
                  <to>
                    <xdr:col>29</xdr:col>
                    <xdr:colOff>106680</xdr:colOff>
                    <xdr:row>24</xdr:row>
                    <xdr:rowOff>243840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121920</xdr:colOff>
                    <xdr:row>44</xdr:row>
                    <xdr:rowOff>0</xdr:rowOff>
                  </from>
                  <to>
                    <xdr:col>29</xdr:col>
                    <xdr:colOff>99060</xdr:colOff>
                    <xdr:row>45</xdr:row>
                    <xdr:rowOff>7620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121920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topLeftCell="A37"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2328</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介護保険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topLeftCell="A37"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2329</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介護保険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topLeftCell="A37"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165" t="s">
        <v>2330</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SUM(事業所個票８!BU51)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介護保険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鈴村　泰生</dc:creator>
  <cp:lastModifiedBy>宮崎　真理子</cp:lastModifiedBy>
  <cp:lastPrinted>2024-03-18T06:59:04Z</cp:lastPrinted>
  <dcterms:created xsi:type="dcterms:W3CDTF">2015-06-05T18:19:34Z</dcterms:created>
  <dcterms:modified xsi:type="dcterms:W3CDTF">2024-04-17T01:51:41Z</dcterms:modified>
</cp:coreProperties>
</file>