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01　総務管理\05 高齢者保健福祉計画\令和３年度\保険者機能強化推進交付金\0915 令和４年度保険者機能強化推進交付金等に関する評価指標の該当状況調査等について\回答\提出資料\Ⅰ\"/>
    </mc:Choice>
  </mc:AlternateContent>
  <bookViews>
    <workbookView xWindow="-120" yWindow="-120" windowWidth="20730" windowHeight="11160"/>
  </bookViews>
  <sheets>
    <sheet name="令和元年度" sheetId="2" r:id="rId1"/>
  </sheets>
  <definedNames>
    <definedName name="_xlnm.Print_Area" localSheetId="0">令和元年度!$A$1:$J$101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2" i="2" l="1"/>
  <c r="O63" i="2"/>
  <c r="O64" i="2"/>
  <c r="O65" i="2"/>
  <c r="O66" i="2"/>
  <c r="O67" i="2"/>
  <c r="O68" i="2"/>
  <c r="O69" i="2"/>
  <c r="O70" i="2"/>
  <c r="O71" i="2"/>
  <c r="O72" i="2"/>
  <c r="O73" i="2"/>
  <c r="O74" i="2"/>
  <c r="O75" i="2"/>
  <c r="O76" i="2"/>
  <c r="O77" i="2"/>
  <c r="O78" i="2"/>
  <c r="O79" i="2"/>
  <c r="O80" i="2"/>
  <c r="O81" i="2"/>
  <c r="O82" i="2"/>
  <c r="O83" i="2"/>
  <c r="O84" i="2"/>
  <c r="O85" i="2"/>
  <c r="O86" i="2"/>
  <c r="O87" i="2"/>
  <c r="O88" i="2"/>
  <c r="O90" i="2"/>
  <c r="O61" i="2"/>
  <c r="L61" i="2" l="1"/>
  <c r="M61" i="2"/>
  <c r="D61" i="2" l="1"/>
  <c r="D29" i="2"/>
  <c r="E18" i="2"/>
  <c r="D18" i="2"/>
  <c r="D19" i="2"/>
  <c r="D20" i="2"/>
  <c r="D21" i="2"/>
  <c r="D22" i="2"/>
  <c r="D23" i="2"/>
  <c r="D24" i="2"/>
  <c r="F9" i="2" l="1"/>
  <c r="D9" i="2"/>
  <c r="J90" i="2"/>
  <c r="I90" i="2"/>
  <c r="L10" i="2" l="1"/>
  <c r="M10" i="2" s="1"/>
  <c r="L11" i="2"/>
  <c r="M11" i="2" s="1"/>
  <c r="L12" i="2"/>
  <c r="M12" i="2" s="1"/>
  <c r="L13" i="2"/>
  <c r="M13" i="2" s="1"/>
  <c r="L14" i="2"/>
  <c r="M14" i="2" s="1"/>
  <c r="L15" i="2"/>
  <c r="M15" i="2" s="1"/>
  <c r="L16" i="2"/>
  <c r="M16" i="2" s="1"/>
  <c r="K29" i="2"/>
  <c r="E86" i="2"/>
  <c r="F86" i="2" s="1"/>
  <c r="D54" i="2"/>
  <c r="E54" i="2"/>
  <c r="F54" i="2" l="1"/>
  <c r="L86" i="2"/>
  <c r="M86" i="2" s="1"/>
  <c r="K56" i="2"/>
  <c r="M56" i="2"/>
  <c r="L56" i="2"/>
  <c r="N56" i="2" l="1"/>
  <c r="D62" i="2"/>
  <c r="E24" i="2" l="1"/>
  <c r="E23" i="2"/>
  <c r="E22" i="2"/>
  <c r="E21" i="2"/>
  <c r="E20" i="2"/>
  <c r="E19" i="2"/>
  <c r="D44" i="2" l="1"/>
  <c r="E44" i="2"/>
  <c r="K44" i="2"/>
  <c r="F44" i="2" l="1"/>
  <c r="M82" i="2"/>
  <c r="L76" i="2"/>
  <c r="M76" i="2" s="1"/>
  <c r="L80" i="2"/>
  <c r="M80" i="2" s="1"/>
  <c r="E61" i="2" l="1"/>
  <c r="E33" i="2" l="1"/>
  <c r="M51" i="2" l="1"/>
  <c r="L51" i="2"/>
  <c r="M42" i="2"/>
  <c r="L42" i="2"/>
  <c r="N42" i="2" l="1"/>
  <c r="N51" i="2"/>
  <c r="K30" i="2"/>
  <c r="K31" i="2"/>
  <c r="K32" i="2"/>
  <c r="K33" i="2"/>
  <c r="K34" i="2"/>
  <c r="K35" i="2"/>
  <c r="K36" i="2"/>
  <c r="K37" i="2"/>
  <c r="K38" i="2"/>
  <c r="K39" i="2"/>
  <c r="K40" i="2"/>
  <c r="K41" i="2"/>
  <c r="K42" i="2"/>
  <c r="K43" i="2"/>
  <c r="K45" i="2"/>
  <c r="K46" i="2"/>
  <c r="K47" i="2"/>
  <c r="K48" i="2"/>
  <c r="K49" i="2"/>
  <c r="K50" i="2"/>
  <c r="K51" i="2"/>
  <c r="K52" i="2"/>
  <c r="K53" i="2"/>
  <c r="K54" i="2"/>
  <c r="K55" i="2"/>
  <c r="E29" i="2"/>
  <c r="D30" i="2"/>
  <c r="F29" i="2" l="1"/>
  <c r="F10" i="2"/>
  <c r="F11" i="2"/>
  <c r="F12" i="2"/>
  <c r="F13" i="2"/>
  <c r="F14" i="2"/>
  <c r="F15" i="2"/>
  <c r="F16" i="2"/>
  <c r="D73" i="2" l="1"/>
  <c r="D72" i="2"/>
  <c r="E72" i="2"/>
  <c r="E74" i="2"/>
  <c r="E73" i="2"/>
  <c r="E71" i="2"/>
  <c r="E69" i="2"/>
  <c r="E64" i="2"/>
  <c r="E65" i="2"/>
  <c r="E66" i="2"/>
  <c r="E67" i="2"/>
  <c r="E68" i="2"/>
  <c r="E63" i="2"/>
  <c r="L18" i="2" l="1"/>
  <c r="M18" i="2" s="1"/>
  <c r="L72" i="2"/>
  <c r="M72" i="2" s="1"/>
  <c r="L73" i="2"/>
  <c r="M73" i="2" s="1"/>
  <c r="F72" i="2"/>
  <c r="F73" i="2"/>
  <c r="E56" i="2"/>
  <c r="E55" i="2"/>
  <c r="E30" i="2"/>
  <c r="F30" i="2" s="1"/>
  <c r="E31" i="2"/>
  <c r="E32" i="2"/>
  <c r="E34" i="2"/>
  <c r="E35" i="2"/>
  <c r="E36" i="2"/>
  <c r="E37" i="2"/>
  <c r="E38" i="2"/>
  <c r="E39" i="2"/>
  <c r="E40" i="2"/>
  <c r="E41" i="2"/>
  <c r="E42" i="2"/>
  <c r="E43" i="2"/>
  <c r="E45" i="2"/>
  <c r="E46" i="2"/>
  <c r="E47" i="2"/>
  <c r="E48" i="2"/>
  <c r="E49" i="2"/>
  <c r="E50" i="2"/>
  <c r="E51" i="2"/>
  <c r="E52" i="2"/>
  <c r="E53" i="2"/>
  <c r="D56" i="2"/>
  <c r="D55" i="2"/>
  <c r="D31" i="2"/>
  <c r="D32" i="2"/>
  <c r="D33" i="2"/>
  <c r="D34" i="2"/>
  <c r="D35" i="2"/>
  <c r="D36" i="2"/>
  <c r="D37" i="2"/>
  <c r="D38" i="2"/>
  <c r="D39" i="2"/>
  <c r="D40" i="2"/>
  <c r="D41" i="2"/>
  <c r="D42" i="2"/>
  <c r="D43" i="2"/>
  <c r="D45" i="2"/>
  <c r="D46" i="2"/>
  <c r="D47" i="2"/>
  <c r="D48" i="2"/>
  <c r="D49" i="2"/>
  <c r="D50" i="2"/>
  <c r="D51" i="2"/>
  <c r="D52" i="2"/>
  <c r="D53" i="2"/>
  <c r="F18" i="2"/>
  <c r="L20" i="2"/>
  <c r="M20" i="2" s="1"/>
  <c r="L21" i="2"/>
  <c r="M21" i="2" s="1"/>
  <c r="L22" i="2"/>
  <c r="M22" i="2" s="1"/>
  <c r="L23" i="2"/>
  <c r="M23" i="2" s="1"/>
  <c r="L24" i="2"/>
  <c r="M24" i="2" s="1"/>
  <c r="L19" i="2"/>
  <c r="M19" i="2" s="1"/>
  <c r="E9" i="2"/>
  <c r="D17" i="2" l="1"/>
  <c r="L9" i="2"/>
  <c r="M9" i="2" s="1"/>
  <c r="F61" i="2"/>
  <c r="F36" i="2"/>
  <c r="F43" i="2"/>
  <c r="F46" i="2"/>
  <c r="F55" i="2"/>
  <c r="F38" i="2"/>
  <c r="F45" i="2"/>
  <c r="F53" i="2"/>
  <c r="F37" i="2"/>
  <c r="F56" i="2"/>
  <c r="F51" i="2"/>
  <c r="F42" i="2"/>
  <c r="F34" i="2"/>
  <c r="F52" i="2"/>
  <c r="F50" i="2"/>
  <c r="F49" i="2"/>
  <c r="F41" i="2"/>
  <c r="F33" i="2"/>
  <c r="F35" i="2"/>
  <c r="F48" i="2"/>
  <c r="F40" i="2"/>
  <c r="F32" i="2"/>
  <c r="F47" i="2"/>
  <c r="F39" i="2"/>
  <c r="F31" i="2"/>
  <c r="F19" i="2"/>
  <c r="F23" i="2"/>
  <c r="F21" i="2"/>
  <c r="F24" i="2"/>
  <c r="F22" i="2"/>
  <c r="F20" i="2"/>
  <c r="E17" i="2"/>
  <c r="L17" i="2" l="1"/>
  <c r="M17" i="2" s="1"/>
  <c r="F17" i="2"/>
  <c r="E88" i="2" l="1"/>
  <c r="D88" i="2"/>
  <c r="E87" i="2"/>
  <c r="D87" i="2"/>
  <c r="E85" i="2"/>
  <c r="D85" i="2"/>
  <c r="E84" i="2"/>
  <c r="D84" i="2"/>
  <c r="E83" i="2"/>
  <c r="D83" i="2"/>
  <c r="E81" i="2"/>
  <c r="D81" i="2"/>
  <c r="E79" i="2"/>
  <c r="D79" i="2"/>
  <c r="E78" i="2"/>
  <c r="D78" i="2"/>
  <c r="E77" i="2"/>
  <c r="D77" i="2"/>
  <c r="E75" i="2"/>
  <c r="D75" i="2"/>
  <c r="D74" i="2"/>
  <c r="D71" i="2"/>
  <c r="D69" i="2"/>
  <c r="L69" i="2" s="1"/>
  <c r="D68" i="2"/>
  <c r="L68" i="2" s="1"/>
  <c r="D67" i="2"/>
  <c r="L67" i="2" s="1"/>
  <c r="D66" i="2"/>
  <c r="L66" i="2" s="1"/>
  <c r="D65" i="2"/>
  <c r="L65" i="2" s="1"/>
  <c r="D64" i="2"/>
  <c r="L64" i="2" s="1"/>
  <c r="D63" i="2"/>
  <c r="L63" i="2" s="1"/>
  <c r="E62" i="2"/>
  <c r="L62" i="2" s="1"/>
  <c r="L78" i="2" l="1"/>
  <c r="M78" i="2" s="1"/>
  <c r="F69" i="2"/>
  <c r="M69" i="2"/>
  <c r="F71" i="2"/>
  <c r="L71" i="2"/>
  <c r="M71" i="2" s="1"/>
  <c r="L85" i="2"/>
  <c r="M85" i="2" s="1"/>
  <c r="F65" i="2"/>
  <c r="M65" i="2"/>
  <c r="L75" i="2"/>
  <c r="M75" i="2" s="1"/>
  <c r="L81" i="2"/>
  <c r="M81" i="2" s="1"/>
  <c r="L87" i="2"/>
  <c r="M87" i="2" s="1"/>
  <c r="L84" i="2"/>
  <c r="M84" i="2" s="1"/>
  <c r="L79" i="2"/>
  <c r="M79" i="2" s="1"/>
  <c r="F68" i="2"/>
  <c r="M68" i="2"/>
  <c r="F62" i="2"/>
  <c r="M62" i="2"/>
  <c r="F63" i="2"/>
  <c r="M63" i="2"/>
  <c r="F74" i="2"/>
  <c r="L74" i="2"/>
  <c r="M74" i="2" s="1"/>
  <c r="F64" i="2"/>
  <c r="M64" i="2"/>
  <c r="F66" i="2"/>
  <c r="M66" i="2"/>
  <c r="F67" i="2"/>
  <c r="M67" i="2"/>
  <c r="L77" i="2"/>
  <c r="M77" i="2" s="1"/>
  <c r="L83" i="2"/>
  <c r="M83" i="2" s="1"/>
  <c r="L88" i="2"/>
  <c r="M88" i="2" s="1"/>
  <c r="F81" i="2"/>
  <c r="F84" i="2"/>
  <c r="F79" i="2"/>
  <c r="F85" i="2"/>
  <c r="F78" i="2"/>
  <c r="F87" i="2"/>
  <c r="F75" i="2"/>
  <c r="F77" i="2"/>
  <c r="F83" i="2"/>
  <c r="F88" i="2"/>
</calcChain>
</file>

<file path=xl/sharedStrings.xml><?xml version="1.0" encoding="utf-8"?>
<sst xmlns="http://schemas.openxmlformats.org/spreadsheetml/2006/main" count="130" uniqueCount="66">
  <si>
    <t>（人）</t>
    <phoneticPr fontId="3"/>
  </si>
  <si>
    <t>第1号被保険者数</t>
    <rPh sb="0" eb="1">
      <t>ダイ</t>
    </rPh>
    <rPh sb="2" eb="3">
      <t>ゴウ</t>
    </rPh>
    <rPh sb="3" eb="7">
      <t>ヒホケンシャ</t>
    </rPh>
    <rPh sb="7" eb="8">
      <t>スウ</t>
    </rPh>
    <phoneticPr fontId="3"/>
  </si>
  <si>
    <t>計画値</t>
  </si>
  <si>
    <t>実績値</t>
  </si>
  <si>
    <t>差異</t>
  </si>
  <si>
    <t>ステップ２：受給率の比較</t>
    <rPh sb="6" eb="8">
      <t>ジュキュウ</t>
    </rPh>
    <rPh sb="8" eb="9">
      <t>リツ</t>
    </rPh>
    <rPh sb="10" eb="12">
      <t>ヒカク</t>
    </rPh>
    <phoneticPr fontId="3"/>
  </si>
  <si>
    <t>利用者数</t>
    <rPh sb="0" eb="2">
      <t>リヨウ</t>
    </rPh>
    <rPh sb="2" eb="3">
      <t>シャ</t>
    </rPh>
    <rPh sb="3" eb="4">
      <t>スウ</t>
    </rPh>
    <phoneticPr fontId="3"/>
  </si>
  <si>
    <t>サービス名</t>
  </si>
  <si>
    <t>居宅サービス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</si>
  <si>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</si>
  <si>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</si>
  <si>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</si>
  <si>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</si>
  <si>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</si>
  <si>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</si>
  <si>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</si>
  <si>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</si>
  <si>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短期入所療養介護（老健）</t>
  </si>
  <si>
    <t>短期入所療養介護（病院）</t>
  </si>
  <si>
    <t>福祉用具貸与</t>
  </si>
  <si>
    <t>特定施設入居者生活介護</t>
  </si>
  <si>
    <t>地域密着型サービス</t>
  </si>
  <si>
    <t>定期巡回・随時対応型</t>
  </si>
  <si>
    <t>夜間対応型訪問介護</t>
  </si>
  <si>
    <t>認知症対応型通所介護</t>
  </si>
  <si>
    <t>小規模多機能居宅介護</t>
  </si>
  <si>
    <t>認知症対応型共同生活介護</t>
  </si>
  <si>
    <t>地域密着型特定施設入居者生活介護</t>
  </si>
  <si>
    <t>地域密着型介護老人福祉施設</t>
  </si>
  <si>
    <t>看護小規模多機能型居宅介護</t>
  </si>
  <si>
    <t>地域密着型通所介護</t>
  </si>
  <si>
    <t>施設サービス</t>
  </si>
  <si>
    <t>介護老人福祉施設</t>
  </si>
  <si>
    <t>介護老人保健施設</t>
  </si>
  <si>
    <t>介護医療院</t>
  </si>
  <si>
    <t>介護療養型医療施設</t>
  </si>
  <si>
    <t>介護予防支援・居宅介護支援</t>
  </si>
  <si>
    <t>ステップ３：受給者1人あたり給付費の比較</t>
    <rPh sb="6" eb="9">
      <t>ジュキュウシャ</t>
    </rPh>
    <rPh sb="10" eb="11">
      <t>ニン</t>
    </rPh>
    <rPh sb="14" eb="16">
      <t>キュウフ</t>
    </rPh>
    <rPh sb="16" eb="17">
      <t>ヒ</t>
    </rPh>
    <rPh sb="18" eb="20">
      <t>ヒカク</t>
    </rPh>
    <phoneticPr fontId="3"/>
  </si>
  <si>
    <t>（円）</t>
    <phoneticPr fontId="3"/>
  </si>
  <si>
    <t>給付費</t>
    <rPh sb="0" eb="2">
      <t>キュウフ</t>
    </rPh>
    <rPh sb="2" eb="3">
      <t>ヒ</t>
    </rPh>
    <phoneticPr fontId="3"/>
  </si>
  <si>
    <t>差異について考えられる要因やその確認方法</t>
    <phoneticPr fontId="3"/>
  </si>
  <si>
    <t>ステップ４：サービス提供体制に関する現状と課題</t>
    <rPh sb="10" eb="12">
      <t>テイキョウ</t>
    </rPh>
    <rPh sb="12" eb="14">
      <t>タイセイ</t>
    </rPh>
    <rPh sb="15" eb="16">
      <t>カン</t>
    </rPh>
    <rPh sb="18" eb="20">
      <t>ゲンジョウ</t>
    </rPh>
    <rPh sb="21" eb="23">
      <t>カダイ</t>
    </rPh>
    <phoneticPr fontId="3"/>
  </si>
  <si>
    <t>サービス見込量の進捗管理のための作業シート</t>
    <phoneticPr fontId="3"/>
  </si>
  <si>
    <t>（％・人）</t>
    <rPh sb="3" eb="4">
      <t>ニン</t>
    </rPh>
    <phoneticPr fontId="3"/>
  </si>
  <si>
    <t>(％)</t>
    <phoneticPr fontId="3"/>
  </si>
  <si>
    <t>特定福祉用具販売</t>
    <rPh sb="0" eb="2">
      <t>トクテイ</t>
    </rPh>
    <rPh sb="2" eb="4">
      <t>フクシ</t>
    </rPh>
    <rPh sb="4" eb="6">
      <t>ヨウグ</t>
    </rPh>
    <rPh sb="6" eb="8">
      <t>ハンバイ</t>
    </rPh>
    <phoneticPr fontId="3"/>
  </si>
  <si>
    <t>住宅改修</t>
    <rPh sb="0" eb="2">
      <t>ジュウタク</t>
    </rPh>
    <rPh sb="2" eb="4">
      <t>カイシュウ</t>
    </rPh>
    <phoneticPr fontId="3"/>
  </si>
  <si>
    <t>－</t>
    <phoneticPr fontId="3"/>
  </si>
  <si>
    <t>ステップ１：認定者数・認定率の比較</t>
    <rPh sb="6" eb="8">
      <t>ニンテイ</t>
    </rPh>
    <rPh sb="8" eb="9">
      <t>シャ</t>
    </rPh>
    <rPh sb="9" eb="10">
      <t>スウ</t>
    </rPh>
    <rPh sb="11" eb="13">
      <t>ニンテイ</t>
    </rPh>
    <rPh sb="13" eb="14">
      <t>リツ</t>
    </rPh>
    <rPh sb="15" eb="17">
      <t>ヒカク</t>
    </rPh>
    <phoneticPr fontId="3"/>
  </si>
  <si>
    <t>認定者数</t>
    <rPh sb="0" eb="2">
      <t>ニンテイ</t>
    </rPh>
    <rPh sb="2" eb="3">
      <t>シャ</t>
    </rPh>
    <rPh sb="3" eb="4">
      <t>スウ</t>
    </rPh>
    <phoneticPr fontId="3"/>
  </si>
  <si>
    <t>要支援１</t>
    <rPh sb="0" eb="3">
      <t>ヨウシエン</t>
    </rPh>
    <phoneticPr fontId="3"/>
  </si>
  <si>
    <t>要支援２</t>
    <rPh sb="0" eb="3">
      <t>ヨウシエン</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</si>
  <si>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</si>
  <si>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</si>
  <si>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</si>
  <si>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</si>
  <si>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</si>
  <si>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認定率</t>
    <rPh sb="0" eb="2">
      <t>ニンテイ</t>
    </rPh>
    <rPh sb="2" eb="3">
      <t>リツ</t>
    </rPh>
    <phoneticPr fontId="3"/>
  </si>
  <si>
    <t>差異</t>
    <phoneticPr fontId="3"/>
  </si>
  <si>
    <t>－</t>
    <phoneticPr fontId="3"/>
  </si>
  <si>
    <t>　</t>
    <phoneticPr fontId="3"/>
  </si>
  <si>
    <t>計画値：令和元年度、実績値：令和２年３月末時点（認定者数は令和元年９月末時点） 作業実施：令和２年８月</t>
    <rPh sb="0" eb="2">
      <t>ケイカク</t>
    </rPh>
    <rPh sb="2" eb="3">
      <t>チ</t>
    </rPh>
    <rPh sb="4" eb="6">
      <t>レイワ</t>
    </rPh>
    <rPh sb="6" eb="7">
      <t>ガン</t>
    </rPh>
    <rPh sb="7" eb="9">
      <t>ネンド</t>
    </rPh>
    <rPh sb="9" eb="11">
      <t>ヘイネンド</t>
    </rPh>
    <rPh sb="10" eb="13">
      <t>ジッセキチ</t>
    </rPh>
    <rPh sb="14" eb="16">
      <t>レイワ</t>
    </rPh>
    <rPh sb="17" eb="18">
      <t>ネン</t>
    </rPh>
    <rPh sb="19" eb="21">
      <t>ガツマツ</t>
    </rPh>
    <rPh sb="21" eb="23">
      <t>ジテン</t>
    </rPh>
    <rPh sb="24" eb="26">
      <t>ニンテイ</t>
    </rPh>
    <rPh sb="26" eb="27">
      <t>シャ</t>
    </rPh>
    <rPh sb="27" eb="28">
      <t>スウ</t>
    </rPh>
    <rPh sb="29" eb="31">
      <t>レイワ</t>
    </rPh>
    <rPh sb="31" eb="32">
      <t>ガン</t>
    </rPh>
    <rPh sb="32" eb="33">
      <t>ネン</t>
    </rPh>
    <rPh sb="34" eb="35">
      <t>ガツ</t>
    </rPh>
    <rPh sb="35" eb="36">
      <t>マツ</t>
    </rPh>
    <rPh sb="36" eb="38">
      <t>ジテン</t>
    </rPh>
    <rPh sb="45" eb="47">
      <t>レイワ</t>
    </rPh>
    <phoneticPr fontId="3"/>
  </si>
  <si>
    <t>計画値比でほぼ差異はなかった。</t>
    <phoneticPr fontId="3"/>
  </si>
  <si>
    <t>・要介護認定者数、認定率について、計画値比でほぼ差異はなかった。
・要支援が微増、要介護が微減となっていることについて、総合事業による取り組みが自立支援につながり、要介護度の悪化を防ぐことにつながったと考えられる。</t>
    <rPh sb="6" eb="7">
      <t>シャ</t>
    </rPh>
    <rPh sb="7" eb="8">
      <t>スウ</t>
    </rPh>
    <rPh sb="9" eb="11">
      <t>ニンテイ</t>
    </rPh>
    <rPh sb="17" eb="19">
      <t>ケイカク</t>
    </rPh>
    <rPh sb="19" eb="20">
      <t>チ</t>
    </rPh>
    <rPh sb="24" eb="26">
      <t>サイ</t>
    </rPh>
    <rPh sb="34" eb="37">
      <t>ヨウシエン</t>
    </rPh>
    <rPh sb="38" eb="40">
      <t>ビゾウ</t>
    </rPh>
    <rPh sb="41" eb="42">
      <t>ヨウ</t>
    </rPh>
    <rPh sb="42" eb="44">
      <t>カイゴ</t>
    </rPh>
    <rPh sb="45" eb="47">
      <t>ビゲン</t>
    </rPh>
    <phoneticPr fontId="3"/>
  </si>
  <si>
    <t>・要支援認定者について、重度化予防を前提としたサービスの継続した提供ではなく、原則として短期間での生活機能の改善及び継続的な介護予防としての社会参加の促進を図ることが望ましいと考え、平成30年度に短期集中通所サービスを中心としたモデル事業を実施。
・令和元年度から本格展開した通所型サービス（短期集中）の中で、セルフマネジメント支援として、運動、栄養、口腔に関するプログラムを実施、多職種による終了時評価を地域ケア会議で行うとともに、外部リハビリテーション専門職との連携による訪問指導を地域リハビリテーション活動支援事業として実施し、社会参加活動を主としたアセスメントの定着、対象者の自立支援・重度化防止を図っている。
・令和２年度以降、多様な主体と連携した通いの場活動支援等を実施し、より一層効果的に介護予防の取組みを推進していく。</t>
    <phoneticPr fontId="3"/>
  </si>
  <si>
    <t>　介護報酬単位数の改定によりる影響が想定より大きく、全体的に計画値比で高くなったものと考えられる。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</si>
</sst>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Red]\-#,##0.0%"/>
    <numFmt numFmtId="178" formatCode="0.0000"/>
  </numFmts>
  <fonts count="12" x14ac:knownFonts="1">
    <font>
      <sz val="11"/>
      <color theme="1"/>
      <name val="游ゴシック"/>
      <family val="2"/>
      <charset val="128"/>
      <scheme val="minor"/>
    </font>
    <font>
      <sz val="11"/>
      <color theme="1"/>
      <name val="游ゴシック"/>
      <family val="2"/>
      <charset val="128"/>
      <scheme val="minor"/>
    </font>
    <font>
      <b/>
      <sz val="12"/>
      <name val="ＭＳ ゴシック"/>
      <family val="3"/>
      <charset val="128"/>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11"/>
      <color theme="1"/>
      <name val="游ゴシック"/>
      <family val="2"/>
      <scheme val="minor"/>
    </font>
    <font>
      <sz val="9"/>
      <color rgb="FF9C6500"/>
      <name val="ＭＳ ゴシック"/>
      <family val="2"/>
      <charset val="128"/>
    </font>
    <font>
      <sz val="9"/>
      <color rgb="FF9C0006"/>
      <name val="ＭＳ ゴシック"/>
      <family val="2"/>
      <charset val="128"/>
    </font>
    <font>
      <sz val="9"/>
      <color rgb="FF006100"/>
      <name val="ＭＳ ゴシック"/>
      <family val="2"/>
      <charset val="128"/>
    </font>
    <font>
      <sz val="11"/>
      <color rgb="FFFF0000"/>
      <name val="ＭＳ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s>
  <cellStyleXfs count="1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xf numFmtId="0" fontId="7" fillId="0" borderId="0"/>
    <xf numFmtId="0" fontId="1" fillId="0" borderId="0">
      <alignment vertical="center"/>
    </xf>
    <xf numFmtId="0" fontId="1" fillId="0" borderId="0">
      <alignment vertical="center"/>
    </xf>
    <xf numFmtId="0" fontId="8" fillId="7" borderId="0" applyNumberFormat="0" applyBorder="0" applyAlignment="0" applyProtection="0">
      <alignment vertical="center"/>
    </xf>
    <xf numFmtId="0" fontId="9" fillId="6" borderId="0" applyNumberFormat="0" applyBorder="0" applyAlignment="0" applyProtection="0">
      <alignment vertical="center"/>
    </xf>
    <xf numFmtId="0" fontId="7" fillId="0" borderId="0"/>
    <xf numFmtId="0" fontId="10" fillId="5" borderId="0" applyNumberFormat="0" applyBorder="0" applyAlignment="0" applyProtection="0">
      <alignment vertical="center"/>
    </xf>
  </cellStyleXfs>
  <cellXfs count="90">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4" fillId="3" borderId="1" xfId="0" applyFont="1" applyFill="1" applyBorder="1" applyAlignment="1">
      <alignment horizontal="center" vertical="center" wrapText="1"/>
    </xf>
    <xf numFmtId="176" fontId="4" fillId="0" borderId="1" xfId="2" applyNumberFormat="1" applyFont="1" applyBorder="1" applyAlignment="1">
      <alignment horizontal="right" vertical="center"/>
    </xf>
    <xf numFmtId="3" fontId="4" fillId="0" borderId="1" xfId="2" applyNumberFormat="1" applyFont="1" applyBorder="1" applyAlignment="1">
      <alignment horizontal="right" vertical="center"/>
    </xf>
    <xf numFmtId="0" fontId="4" fillId="0" borderId="0" xfId="0" applyFont="1" applyBorder="1">
      <alignment vertical="center"/>
    </xf>
    <xf numFmtId="0" fontId="4" fillId="0" borderId="0" xfId="0" applyFont="1" applyAlignment="1">
      <alignment horizontal="center" vertical="center"/>
    </xf>
    <xf numFmtId="3" fontId="4" fillId="0" borderId="0" xfId="0" applyNumberFormat="1" applyFont="1" applyAlignment="1">
      <alignment horizontal="right" vertical="center"/>
    </xf>
    <xf numFmtId="3" fontId="4" fillId="4" borderId="1" xfId="1" applyNumberFormat="1" applyFont="1" applyFill="1" applyBorder="1" applyAlignment="1">
      <alignment horizontal="right" vertical="center"/>
    </xf>
    <xf numFmtId="0" fontId="4" fillId="0" borderId="0" xfId="0" applyFont="1" applyAlignment="1">
      <alignment vertical="center"/>
    </xf>
    <xf numFmtId="3" fontId="4" fillId="4" borderId="1" xfId="0" applyNumberFormat="1" applyFont="1" applyFill="1" applyBorder="1" applyAlignment="1">
      <alignment horizontal="right" vertical="center"/>
    </xf>
    <xf numFmtId="3" fontId="4" fillId="4" borderId="1" xfId="0" applyNumberFormat="1" applyFont="1" applyFill="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176" fontId="4" fillId="0" borderId="1" xfId="1" applyNumberFormat="1" applyFont="1" applyBorder="1">
      <alignment vertical="center"/>
    </xf>
    <xf numFmtId="0" fontId="4" fillId="0" borderId="6" xfId="0" applyFont="1" applyBorder="1">
      <alignment vertical="center"/>
    </xf>
    <xf numFmtId="0" fontId="4" fillId="0" borderId="16" xfId="0" applyFont="1" applyBorder="1">
      <alignment vertical="center"/>
    </xf>
    <xf numFmtId="0" fontId="4" fillId="0" borderId="5" xfId="0" applyFont="1" applyBorder="1">
      <alignment vertical="center"/>
    </xf>
    <xf numFmtId="0" fontId="4" fillId="0" borderId="19" xfId="0" applyFont="1" applyBorder="1">
      <alignment vertical="center"/>
    </xf>
    <xf numFmtId="0" fontId="4" fillId="0" borderId="18" xfId="0" applyFont="1" applyBorder="1">
      <alignment vertical="center"/>
    </xf>
    <xf numFmtId="38" fontId="4" fillId="0" borderId="18" xfId="1" applyFont="1" applyBorder="1">
      <alignment vertical="center"/>
    </xf>
    <xf numFmtId="38" fontId="4" fillId="0" borderId="17" xfId="1" applyFont="1" applyBorder="1">
      <alignment vertical="center"/>
    </xf>
    <xf numFmtId="38" fontId="4" fillId="0" borderId="1" xfId="1" applyFont="1" applyBorder="1">
      <alignment vertical="center"/>
    </xf>
    <xf numFmtId="38" fontId="4" fillId="0" borderId="1" xfId="1" applyNumberFormat="1" applyFont="1" applyBorder="1">
      <alignment vertical="center"/>
    </xf>
    <xf numFmtId="38" fontId="4" fillId="0" borderId="16" xfId="1" applyFont="1" applyBorder="1">
      <alignment vertical="center"/>
    </xf>
    <xf numFmtId="176" fontId="4" fillId="0" borderId="16" xfId="2" applyNumberFormat="1" applyFont="1" applyBorder="1" applyAlignment="1">
      <alignment horizontal="right" vertical="center"/>
    </xf>
    <xf numFmtId="176" fontId="4" fillId="0" borderId="18" xfId="2" applyNumberFormat="1" applyFont="1" applyBorder="1" applyAlignment="1">
      <alignment horizontal="right" vertical="center"/>
    </xf>
    <xf numFmtId="0" fontId="4" fillId="0" borderId="17" xfId="0" applyFont="1" applyBorder="1">
      <alignment vertical="center"/>
    </xf>
    <xf numFmtId="176" fontId="4" fillId="0" borderId="17" xfId="2" applyNumberFormat="1" applyFont="1" applyBorder="1" applyAlignment="1">
      <alignment horizontal="right" vertical="center"/>
    </xf>
    <xf numFmtId="3" fontId="4" fillId="0" borderId="16" xfId="2" applyNumberFormat="1" applyFont="1" applyBorder="1" applyAlignment="1">
      <alignment horizontal="right" vertical="center"/>
    </xf>
    <xf numFmtId="3" fontId="4" fillId="0" borderId="18" xfId="2" applyNumberFormat="1" applyFont="1" applyBorder="1" applyAlignment="1">
      <alignment horizontal="right" vertical="center"/>
    </xf>
    <xf numFmtId="3" fontId="4" fillId="0" borderId="17" xfId="2" applyNumberFormat="1" applyFont="1" applyBorder="1" applyAlignment="1">
      <alignment horizontal="right" vertical="center"/>
    </xf>
    <xf numFmtId="176" fontId="4" fillId="0" borderId="20" xfId="1" applyNumberFormat="1" applyFont="1" applyBorder="1">
      <alignment vertical="center"/>
    </xf>
    <xf numFmtId="176" fontId="4" fillId="0" borderId="21" xfId="1" applyNumberFormat="1" applyFont="1" applyBorder="1">
      <alignment vertical="center"/>
    </xf>
    <xf numFmtId="176" fontId="4" fillId="0" borderId="22" xfId="1" applyNumberFormat="1" applyFont="1" applyBorder="1">
      <alignment vertical="center"/>
    </xf>
    <xf numFmtId="176" fontId="4" fillId="0" borderId="16" xfId="1" applyNumberFormat="1" applyFont="1" applyBorder="1">
      <alignment vertical="center"/>
    </xf>
    <xf numFmtId="176" fontId="4" fillId="0" borderId="18" xfId="1" applyNumberFormat="1" applyFont="1" applyBorder="1">
      <alignment vertical="center"/>
    </xf>
    <xf numFmtId="176" fontId="4" fillId="0" borderId="17" xfId="1" applyNumberFormat="1" applyFont="1" applyBorder="1">
      <alignment vertical="center"/>
    </xf>
    <xf numFmtId="0" fontId="4" fillId="3" borderId="2" xfId="0" applyFont="1" applyFill="1" applyBorder="1" applyAlignment="1">
      <alignment horizontal="center" vertical="center" wrapText="1"/>
    </xf>
    <xf numFmtId="177" fontId="4" fillId="0" borderId="1" xfId="1" applyNumberFormat="1" applyFont="1" applyBorder="1">
      <alignment vertical="center"/>
    </xf>
    <xf numFmtId="177" fontId="4" fillId="0" borderId="16" xfId="1" applyNumberFormat="1" applyFont="1" applyBorder="1">
      <alignment vertical="center"/>
    </xf>
    <xf numFmtId="177" fontId="4" fillId="0" borderId="18" xfId="1" applyNumberFormat="1" applyFont="1" applyBorder="1">
      <alignment vertical="center"/>
    </xf>
    <xf numFmtId="177" fontId="4" fillId="0" borderId="17" xfId="1" applyNumberFormat="1" applyFont="1" applyBorder="1">
      <alignment vertical="center"/>
    </xf>
    <xf numFmtId="177" fontId="4" fillId="0" borderId="16" xfId="0" applyNumberFormat="1" applyFont="1" applyBorder="1" applyAlignment="1">
      <alignment horizontal="right" vertical="center"/>
    </xf>
    <xf numFmtId="177" fontId="4" fillId="0" borderId="18" xfId="0" applyNumberFormat="1" applyFont="1" applyBorder="1" applyAlignment="1">
      <alignment horizontal="right" vertical="center"/>
    </xf>
    <xf numFmtId="177" fontId="4" fillId="0" borderId="17" xfId="0" applyNumberFormat="1" applyFont="1" applyBorder="1" applyAlignment="1">
      <alignment horizontal="right" vertical="center"/>
    </xf>
    <xf numFmtId="3" fontId="4" fillId="0" borderId="0" xfId="0" applyNumberFormat="1" applyFont="1" applyAlignment="1">
      <alignment vertical="center"/>
    </xf>
    <xf numFmtId="38" fontId="4" fillId="0" borderId="16" xfId="0" applyNumberFormat="1" applyFont="1" applyBorder="1" applyAlignment="1">
      <alignment horizontal="right" vertical="center"/>
    </xf>
    <xf numFmtId="38" fontId="4" fillId="0" borderId="18" xfId="0" applyNumberFormat="1" applyFont="1" applyBorder="1" applyAlignment="1">
      <alignment horizontal="right" vertical="center"/>
    </xf>
    <xf numFmtId="38" fontId="4" fillId="0" borderId="17" xfId="0" applyNumberFormat="1" applyFont="1" applyBorder="1" applyAlignment="1">
      <alignment horizontal="right" vertical="center"/>
    </xf>
    <xf numFmtId="3" fontId="4" fillId="0" borderId="0" xfId="0" applyNumberFormat="1" applyFont="1">
      <alignment vertical="center"/>
    </xf>
    <xf numFmtId="38" fontId="4" fillId="0" borderId="1" xfId="0" applyNumberFormat="1" applyFont="1" applyBorder="1" applyAlignment="1">
      <alignment horizontal="right" vertical="center"/>
    </xf>
    <xf numFmtId="177" fontId="4" fillId="0" borderId="1" xfId="0" applyNumberFormat="1" applyFont="1" applyBorder="1" applyAlignment="1">
      <alignment horizontal="right" vertical="center"/>
    </xf>
    <xf numFmtId="10" fontId="4" fillId="0" borderId="0" xfId="2" applyNumberFormat="1" applyFont="1">
      <alignment vertical="center"/>
    </xf>
    <xf numFmtId="10" fontId="4" fillId="0" borderId="0" xfId="0" applyNumberFormat="1" applyFont="1">
      <alignment vertical="center"/>
    </xf>
    <xf numFmtId="178" fontId="4" fillId="0" borderId="0" xfId="0" applyNumberFormat="1" applyFont="1">
      <alignment vertical="center"/>
    </xf>
    <xf numFmtId="3" fontId="11" fillId="4" borderId="1" xfId="1" applyNumberFormat="1" applyFont="1" applyFill="1" applyBorder="1" applyAlignment="1">
      <alignment horizontal="righ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2" xfId="0" applyFont="1" applyBorder="1">
      <alignment vertical="center"/>
    </xf>
    <xf numFmtId="0" fontId="4" fillId="0" borderId="3" xfId="0" applyFont="1" applyBorder="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2" fillId="0" borderId="0" xfId="0" applyFont="1" applyAlignment="1">
      <alignment horizontal="center" vertical="center"/>
    </xf>
    <xf numFmtId="0" fontId="4" fillId="0" borderId="7" xfId="0" applyFont="1" applyBorder="1">
      <alignment vertical="center"/>
    </xf>
    <xf numFmtId="0" fontId="4" fillId="2" borderId="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 xfId="0" applyFont="1" applyFill="1" applyBorder="1" applyAlignment="1">
      <alignment horizontal="center" vertical="center"/>
    </xf>
    <xf numFmtId="176" fontId="4" fillId="0" borderId="4" xfId="0" applyNumberFormat="1" applyFont="1" applyBorder="1" applyAlignment="1">
      <alignment horizontal="left" vertical="center" wrapText="1"/>
    </xf>
    <xf numFmtId="176" fontId="4" fillId="0" borderId="5" xfId="0" applyNumberFormat="1" applyFont="1" applyBorder="1" applyAlignment="1">
      <alignment horizontal="left" vertical="center" wrapText="1"/>
    </xf>
    <xf numFmtId="176" fontId="4" fillId="0" borderId="6" xfId="0" applyNumberFormat="1" applyFont="1" applyBorder="1" applyAlignment="1">
      <alignment horizontal="left" vertical="center" wrapText="1"/>
    </xf>
    <xf numFmtId="176" fontId="4" fillId="0" borderId="4" xfId="2" applyNumberFormat="1" applyFont="1" applyFill="1" applyBorder="1" applyAlignment="1">
      <alignment horizontal="left" vertical="center" wrapText="1"/>
    </xf>
    <xf numFmtId="176" fontId="4" fillId="0" borderId="5" xfId="2" applyNumberFormat="1" applyFont="1" applyFill="1" applyBorder="1" applyAlignment="1">
      <alignment horizontal="left" vertical="center" wrapText="1"/>
    </xf>
    <xf numFmtId="176" fontId="4" fillId="0" borderId="6" xfId="2" applyNumberFormat="1" applyFont="1" applyFill="1" applyBorder="1" applyAlignment="1">
      <alignment horizontal="left" vertical="center" wrapText="1"/>
    </xf>
    <xf numFmtId="3" fontId="4" fillId="0" borderId="4" xfId="2" applyNumberFormat="1" applyFont="1" applyFill="1" applyBorder="1" applyAlignment="1">
      <alignment horizontal="left" vertical="center" wrapText="1"/>
    </xf>
    <xf numFmtId="3" fontId="4" fillId="0" borderId="5" xfId="2" applyNumberFormat="1" applyFont="1" applyFill="1" applyBorder="1" applyAlignment="1">
      <alignment horizontal="left" vertical="center" wrapText="1"/>
    </xf>
    <xf numFmtId="3" fontId="4" fillId="0" borderId="6" xfId="2" applyNumberFormat="1" applyFont="1" applyFill="1" applyBorder="1" applyAlignment="1">
      <alignment horizontal="lef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cellXfs>
  <cellStyles count="11">
    <cellStyle name="どちらでもない 2" xfId="7"/>
    <cellStyle name="パーセント" xfId="2" builtinId="5"/>
    <cellStyle name="悪い 2" xfId="8"/>
    <cellStyle name="桁区切り" xfId="1" builtinId="6"/>
    <cellStyle name="標準" xfId="0" builtinId="0"/>
    <cellStyle name="標準 2" xfId="5"/>
    <cellStyle name="標準 2 2" xfId="3"/>
    <cellStyle name="標準 3" xfId="9"/>
    <cellStyle name="標準 4" xfId="6"/>
    <cellStyle name="標準 5" xfId="4"/>
    <cellStyle name="良い 2" xfId="1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7"/>
  <sheetViews>
    <sheetView tabSelected="1" zoomScale="70" zoomScaleNormal="70" zoomScaleSheetLayoutView="80" workbookViewId="0">
      <selection activeCell="J63" sqref="J63"/>
    </sheetView>
  </sheetViews>
  <sheetFormatPr defaultColWidth="8.625" defaultRowHeight="13.5" x14ac:dyDescent="0.4"/>
  <cols>
    <col min="1" max="1" width="2.625" style="1" customWidth="1"/>
    <col min="2" max="2" width="12.625" style="1" customWidth="1"/>
    <col min="3" max="3" width="32" style="1" bestFit="1" customWidth="1"/>
    <col min="4" max="4" width="8.75" style="1" customWidth="1"/>
    <col min="5" max="5" width="8.875" style="1" bestFit="1" customWidth="1"/>
    <col min="6" max="6" width="9.625" style="1" bestFit="1" customWidth="1"/>
    <col min="7" max="7" width="45.75" style="1" customWidth="1"/>
    <col min="8" max="8" width="2.625" style="1" customWidth="1"/>
    <col min="9" max="10" width="14.875" style="1" customWidth="1"/>
    <col min="11" max="11" width="8.625" style="1"/>
    <col min="12" max="12" width="10.25" style="1" bestFit="1" customWidth="1"/>
    <col min="13" max="13" width="8.75" style="1" bestFit="1" customWidth="1"/>
    <col min="14" max="14" width="8.625" style="1"/>
    <col min="15" max="15" width="13.875" style="1" bestFit="1" customWidth="1"/>
    <col min="16" max="16384" width="8.625" style="1"/>
  </cols>
  <sheetData>
    <row r="1" spans="2:13" ht="10.15" customHeight="1" x14ac:dyDescent="0.4"/>
    <row r="2" spans="2:13" ht="19.899999999999999" customHeight="1" x14ac:dyDescent="0.4">
      <c r="B2" s="67" t="s">
        <v>42</v>
      </c>
      <c r="C2" s="67"/>
      <c r="D2" s="67"/>
      <c r="E2" s="67"/>
      <c r="F2" s="67"/>
      <c r="G2" s="67"/>
    </row>
    <row r="3" spans="2:13" ht="10.15" customHeight="1" x14ac:dyDescent="0.4"/>
    <row r="4" spans="2:13" ht="19.899999999999999" customHeight="1" x14ac:dyDescent="0.4">
      <c r="B4" s="69" t="s">
        <v>61</v>
      </c>
      <c r="C4" s="70"/>
      <c r="D4" s="70"/>
      <c r="E4" s="70"/>
      <c r="F4" s="70"/>
      <c r="G4" s="71"/>
    </row>
    <row r="5" spans="2:13" ht="19.899999999999999" customHeight="1" x14ac:dyDescent="0.4"/>
    <row r="6" spans="2:13" ht="19.899999999999999" customHeight="1" x14ac:dyDescent="0.4">
      <c r="B6" s="2" t="s">
        <v>48</v>
      </c>
      <c r="I6" s="11"/>
    </row>
    <row r="7" spans="2:13" ht="15" customHeight="1" x14ac:dyDescent="0.4">
      <c r="F7" s="3" t="s">
        <v>43</v>
      </c>
      <c r="I7" s="11" t="s">
        <v>1</v>
      </c>
      <c r="J7" s="3" t="s">
        <v>0</v>
      </c>
      <c r="K7" s="11"/>
    </row>
    <row r="8" spans="2:13" ht="24.75" customHeight="1" x14ac:dyDescent="0.4">
      <c r="B8" s="65"/>
      <c r="C8" s="66"/>
      <c r="D8" s="4" t="s">
        <v>2</v>
      </c>
      <c r="E8" s="4" t="s">
        <v>3</v>
      </c>
      <c r="F8" s="41" t="s">
        <v>58</v>
      </c>
      <c r="G8" s="4" t="s">
        <v>40</v>
      </c>
      <c r="I8" s="4" t="s">
        <v>2</v>
      </c>
      <c r="J8" s="4" t="s">
        <v>3</v>
      </c>
      <c r="K8" s="8"/>
    </row>
    <row r="9" spans="2:13" ht="24.95" customHeight="1" x14ac:dyDescent="0.4">
      <c r="B9" s="68" t="s">
        <v>49</v>
      </c>
      <c r="C9" s="64"/>
      <c r="D9" s="25">
        <f>SUM(D10:D16)</f>
        <v>12509</v>
      </c>
      <c r="E9" s="26">
        <f>SUM(E10:E16)</f>
        <v>12621</v>
      </c>
      <c r="F9" s="25">
        <f>E9-D9</f>
        <v>112</v>
      </c>
      <c r="G9" s="72" t="s">
        <v>63</v>
      </c>
      <c r="I9" s="12">
        <v>68526</v>
      </c>
      <c r="J9" s="12">
        <v>68775</v>
      </c>
      <c r="K9" s="9"/>
      <c r="L9" s="56">
        <f>E9/D9</f>
        <v>1.0089535534415222</v>
      </c>
      <c r="M9" s="58">
        <f>1-L9</f>
        <v>-8.9535534415221552E-3</v>
      </c>
    </row>
    <row r="10" spans="2:13" ht="24.95" customHeight="1" x14ac:dyDescent="0.4">
      <c r="B10" s="16"/>
      <c r="C10" s="19" t="s">
        <v>50</v>
      </c>
      <c r="D10" s="27">
        <v>1606</v>
      </c>
      <c r="E10" s="27">
        <v>1919</v>
      </c>
      <c r="F10" s="27">
        <f t="shared" ref="F10:F16" si="0">E10-D10</f>
        <v>313</v>
      </c>
      <c r="G10" s="73"/>
      <c r="I10" s="12"/>
      <c r="J10" s="13"/>
      <c r="K10" s="11"/>
      <c r="L10" s="56">
        <f t="shared" ref="L10:L24" si="1">E10/D10</f>
        <v>1.1948941469489414</v>
      </c>
      <c r="M10" s="58">
        <f t="shared" ref="M10:M24" si="2">1-L10</f>
        <v>-0.19489414694894136</v>
      </c>
    </row>
    <row r="11" spans="2:13" ht="24.95" customHeight="1" x14ac:dyDescent="0.4">
      <c r="B11" s="16"/>
      <c r="C11" s="20" t="s">
        <v>51</v>
      </c>
      <c r="D11" s="23">
        <v>1815</v>
      </c>
      <c r="E11" s="23">
        <v>1927</v>
      </c>
      <c r="F11" s="23">
        <f t="shared" si="0"/>
        <v>112</v>
      </c>
      <c r="G11" s="73"/>
      <c r="I11" s="12"/>
      <c r="J11" s="13"/>
      <c r="K11" s="11"/>
      <c r="L11" s="56">
        <f t="shared" si="1"/>
        <v>1.0617079889807162</v>
      </c>
      <c r="M11" s="58">
        <f t="shared" si="2"/>
        <v>-6.1707988980716166E-2</v>
      </c>
    </row>
    <row r="12" spans="2:13" ht="24.95" customHeight="1" x14ac:dyDescent="0.4">
      <c r="B12" s="16"/>
      <c r="C12" s="22" t="s">
        <v>52</v>
      </c>
      <c r="D12" s="23">
        <v>2074</v>
      </c>
      <c r="E12" s="23">
        <v>1979</v>
      </c>
      <c r="F12" s="23">
        <f t="shared" si="0"/>
        <v>-95</v>
      </c>
      <c r="G12" s="73"/>
      <c r="I12" s="12"/>
      <c r="J12" s="13"/>
      <c r="K12" s="11"/>
      <c r="L12" s="56">
        <f t="shared" si="1"/>
        <v>0.9541947926711668</v>
      </c>
      <c r="M12" s="58">
        <f t="shared" si="2"/>
        <v>4.5805207328833197E-2</v>
      </c>
    </row>
    <row r="13" spans="2:13" ht="24.95" customHeight="1" x14ac:dyDescent="0.4">
      <c r="B13" s="16"/>
      <c r="C13" s="21" t="s">
        <v>53</v>
      </c>
      <c r="D13" s="23">
        <v>2377</v>
      </c>
      <c r="E13" s="23">
        <v>2322</v>
      </c>
      <c r="F13" s="23">
        <f t="shared" si="0"/>
        <v>-55</v>
      </c>
      <c r="G13" s="73"/>
      <c r="I13" s="12"/>
      <c r="J13" s="13"/>
      <c r="K13" s="11"/>
      <c r="L13" s="56">
        <f t="shared" si="1"/>
        <v>0.97686159023979802</v>
      </c>
      <c r="M13" s="58">
        <f t="shared" si="2"/>
        <v>2.3138409760201983E-2</v>
      </c>
    </row>
    <row r="14" spans="2:13" ht="24.95" customHeight="1" x14ac:dyDescent="0.4">
      <c r="B14" s="16"/>
      <c r="C14" s="21" t="s">
        <v>54</v>
      </c>
      <c r="D14" s="23">
        <v>1808</v>
      </c>
      <c r="E14" s="23">
        <v>1747</v>
      </c>
      <c r="F14" s="23">
        <f t="shared" si="0"/>
        <v>-61</v>
      </c>
      <c r="G14" s="73"/>
      <c r="I14" s="12"/>
      <c r="J14" s="13"/>
      <c r="K14" s="11"/>
      <c r="L14" s="56">
        <f t="shared" si="1"/>
        <v>0.96626106194690264</v>
      </c>
      <c r="M14" s="58">
        <f t="shared" si="2"/>
        <v>3.3738938053097356E-2</v>
      </c>
    </row>
    <row r="15" spans="2:13" ht="24.95" customHeight="1" x14ac:dyDescent="0.4">
      <c r="B15" s="16"/>
      <c r="C15" s="21" t="s">
        <v>55</v>
      </c>
      <c r="D15" s="23">
        <v>1646</v>
      </c>
      <c r="E15" s="23">
        <v>1535</v>
      </c>
      <c r="F15" s="23">
        <f t="shared" si="0"/>
        <v>-111</v>
      </c>
      <c r="G15" s="73"/>
      <c r="I15" s="12"/>
      <c r="J15" s="13"/>
      <c r="K15" s="11"/>
      <c r="L15" s="56">
        <f t="shared" si="1"/>
        <v>0.9325637910085055</v>
      </c>
      <c r="M15" s="58">
        <f t="shared" si="2"/>
        <v>6.7436208991494495E-2</v>
      </c>
    </row>
    <row r="16" spans="2:13" ht="24.95" customHeight="1" x14ac:dyDescent="0.4">
      <c r="B16" s="15"/>
      <c r="C16" s="18" t="s">
        <v>56</v>
      </c>
      <c r="D16" s="24">
        <v>1183</v>
      </c>
      <c r="E16" s="24">
        <v>1192</v>
      </c>
      <c r="F16" s="24">
        <f t="shared" si="0"/>
        <v>9</v>
      </c>
      <c r="G16" s="73"/>
      <c r="I16" s="12"/>
      <c r="J16" s="13"/>
      <c r="K16" s="11"/>
      <c r="L16" s="56">
        <f t="shared" si="1"/>
        <v>1.0076077768385461</v>
      </c>
      <c r="M16" s="58">
        <f t="shared" si="2"/>
        <v>-7.6077768385460764E-3</v>
      </c>
    </row>
    <row r="17" spans="2:13" ht="24.95" customHeight="1" x14ac:dyDescent="0.4">
      <c r="B17" s="68" t="s">
        <v>57</v>
      </c>
      <c r="C17" s="64"/>
      <c r="D17" s="17">
        <f>SUM(D18:D24)</f>
        <v>0.18254385196859585</v>
      </c>
      <c r="E17" s="17">
        <f>SUM(E18:E24)</f>
        <v>0.1835114503816794</v>
      </c>
      <c r="F17" s="42">
        <f>E17-D17</f>
        <v>9.6759841308355354E-4</v>
      </c>
      <c r="G17" s="73"/>
      <c r="I17" s="12"/>
      <c r="J17" s="12"/>
      <c r="K17" s="9"/>
      <c r="L17" s="56">
        <f t="shared" si="1"/>
        <v>1.0053006354508724</v>
      </c>
      <c r="M17" s="58">
        <f t="shared" si="2"/>
        <v>-5.3006354508724485E-3</v>
      </c>
    </row>
    <row r="18" spans="2:13" ht="24.95" customHeight="1" x14ac:dyDescent="0.4">
      <c r="B18" s="16"/>
      <c r="C18" s="19" t="s">
        <v>50</v>
      </c>
      <c r="D18" s="35">
        <f>D10/$I$9</f>
        <v>2.3436359921781513E-2</v>
      </c>
      <c r="E18" s="38">
        <f>E10/$J$9</f>
        <v>2.7902580879680117E-2</v>
      </c>
      <c r="F18" s="43">
        <f t="shared" ref="F18:F24" si="3">E18-D18</f>
        <v>4.4662209578986041E-3</v>
      </c>
      <c r="G18" s="73"/>
      <c r="I18" s="12"/>
      <c r="J18" s="13"/>
      <c r="K18" s="11"/>
      <c r="L18" s="56">
        <f t="shared" si="1"/>
        <v>1.1905680307353423</v>
      </c>
      <c r="M18" s="58">
        <f t="shared" si="2"/>
        <v>-0.19056803073534234</v>
      </c>
    </row>
    <row r="19" spans="2:13" ht="24.95" customHeight="1" x14ac:dyDescent="0.4">
      <c r="B19" s="16"/>
      <c r="C19" s="20" t="s">
        <v>51</v>
      </c>
      <c r="D19" s="36">
        <f t="shared" ref="D19:D24" si="4">D11/$I$9</f>
        <v>2.648629717187637E-2</v>
      </c>
      <c r="E19" s="39">
        <f t="shared" ref="E19:E24" si="5">E11/$J$9</f>
        <v>2.8018902217375501E-2</v>
      </c>
      <c r="F19" s="44">
        <f t="shared" si="3"/>
        <v>1.5326050454991316E-3</v>
      </c>
      <c r="G19" s="73"/>
      <c r="I19" s="12"/>
      <c r="J19" s="13"/>
      <c r="K19" s="11"/>
      <c r="L19" s="56">
        <f t="shared" si="1"/>
        <v>1.0578640734699027</v>
      </c>
      <c r="M19" s="58">
        <f t="shared" si="2"/>
        <v>-5.7864073469902744E-2</v>
      </c>
    </row>
    <row r="20" spans="2:13" ht="24.95" customHeight="1" x14ac:dyDescent="0.4">
      <c r="B20" s="16"/>
      <c r="C20" s="22" t="s">
        <v>52</v>
      </c>
      <c r="D20" s="36">
        <f t="shared" si="4"/>
        <v>3.0265884481802528E-2</v>
      </c>
      <c r="E20" s="39">
        <f t="shared" si="5"/>
        <v>2.8774990912395493E-2</v>
      </c>
      <c r="F20" s="44">
        <f t="shared" si="3"/>
        <v>-1.4908935694070355E-3</v>
      </c>
      <c r="G20" s="73"/>
      <c r="I20" s="12"/>
      <c r="J20" s="13"/>
      <c r="K20" s="11"/>
      <c r="L20" s="56">
        <f t="shared" si="1"/>
        <v>0.95074012886345882</v>
      </c>
      <c r="M20" s="58">
        <f t="shared" si="2"/>
        <v>4.9259871136541178E-2</v>
      </c>
    </row>
    <row r="21" spans="2:13" ht="24.95" customHeight="1" x14ac:dyDescent="0.4">
      <c r="B21" s="16"/>
      <c r="C21" s="21" t="s">
        <v>53</v>
      </c>
      <c r="D21" s="36">
        <f t="shared" si="4"/>
        <v>3.4687563844380237E-2</v>
      </c>
      <c r="E21" s="39">
        <f t="shared" si="5"/>
        <v>3.3762268266085062E-2</v>
      </c>
      <c r="F21" s="44">
        <f t="shared" si="3"/>
        <v>-9.2529557829517523E-4</v>
      </c>
      <c r="G21" s="73"/>
      <c r="I21" s="12"/>
      <c r="J21" s="13"/>
      <c r="K21" s="11"/>
      <c r="L21" s="56">
        <f t="shared" si="1"/>
        <v>0.9733248612544152</v>
      </c>
      <c r="M21" s="58">
        <f t="shared" si="2"/>
        <v>2.6675138745584803E-2</v>
      </c>
    </row>
    <row r="22" spans="2:13" ht="24.95" customHeight="1" x14ac:dyDescent="0.4">
      <c r="B22" s="16"/>
      <c r="C22" s="21" t="s">
        <v>54</v>
      </c>
      <c r="D22" s="36">
        <f t="shared" si="4"/>
        <v>2.6384146163499985E-2</v>
      </c>
      <c r="E22" s="39">
        <f t="shared" si="5"/>
        <v>2.540167211922937E-2</v>
      </c>
      <c r="F22" s="44">
        <f t="shared" si="3"/>
        <v>-9.8247404427061549E-4</v>
      </c>
      <c r="G22" s="73"/>
      <c r="I22" s="12"/>
      <c r="J22" s="13"/>
      <c r="K22" s="11"/>
      <c r="L22" s="56">
        <f t="shared" si="1"/>
        <v>0.96276271219154419</v>
      </c>
      <c r="M22" s="58">
        <f t="shared" si="2"/>
        <v>3.723728780845581E-2</v>
      </c>
    </row>
    <row r="23" spans="2:13" ht="24.95" customHeight="1" x14ac:dyDescent="0.4">
      <c r="B23" s="16"/>
      <c r="C23" s="21" t="s">
        <v>55</v>
      </c>
      <c r="D23" s="36">
        <f t="shared" si="4"/>
        <v>2.4020079969646557E-2</v>
      </c>
      <c r="E23" s="39">
        <f t="shared" si="5"/>
        <v>2.231915667030171E-2</v>
      </c>
      <c r="F23" s="44">
        <f t="shared" si="3"/>
        <v>-1.7009232993448475E-3</v>
      </c>
      <c r="G23" s="73"/>
      <c r="I23" s="12"/>
      <c r="J23" s="13"/>
      <c r="K23" s="11"/>
      <c r="L23" s="56">
        <f t="shared" si="1"/>
        <v>0.92918744227770045</v>
      </c>
      <c r="M23" s="58">
        <f t="shared" si="2"/>
        <v>7.0812557722299552E-2</v>
      </c>
    </row>
    <row r="24" spans="2:13" ht="24.95" customHeight="1" x14ac:dyDescent="0.4">
      <c r="B24" s="15"/>
      <c r="C24" s="18" t="s">
        <v>56</v>
      </c>
      <c r="D24" s="37">
        <f t="shared" si="4"/>
        <v>1.7263520415608673E-2</v>
      </c>
      <c r="E24" s="40">
        <f t="shared" si="5"/>
        <v>1.7331879316612141E-2</v>
      </c>
      <c r="F24" s="45">
        <f t="shared" si="3"/>
        <v>6.8358901003467282E-5</v>
      </c>
      <c r="G24" s="74"/>
      <c r="I24" s="12"/>
      <c r="J24" s="13"/>
      <c r="K24" s="11"/>
      <c r="L24" s="56">
        <f t="shared" si="1"/>
        <v>1.0039597312342887</v>
      </c>
      <c r="M24" s="58">
        <f t="shared" si="2"/>
        <v>-3.9597312342887214E-3</v>
      </c>
    </row>
    <row r="25" spans="2:13" ht="10.15" customHeight="1" x14ac:dyDescent="0.4">
      <c r="I25" s="11"/>
      <c r="J25" s="11"/>
      <c r="K25" s="11"/>
    </row>
    <row r="26" spans="2:13" ht="19.899999999999999" customHeight="1" x14ac:dyDescent="0.4">
      <c r="B26" s="2" t="s">
        <v>5</v>
      </c>
      <c r="I26" s="11"/>
      <c r="J26" s="11"/>
      <c r="K26" s="11"/>
    </row>
    <row r="27" spans="2:13" ht="15" customHeight="1" x14ac:dyDescent="0.4">
      <c r="F27" s="3" t="s">
        <v>44</v>
      </c>
      <c r="I27" s="11" t="s">
        <v>6</v>
      </c>
      <c r="J27" s="3" t="s">
        <v>0</v>
      </c>
      <c r="K27" s="11"/>
    </row>
    <row r="28" spans="2:13" ht="24" customHeight="1" x14ac:dyDescent="0.4">
      <c r="B28" s="65" t="s">
        <v>7</v>
      </c>
      <c r="C28" s="66"/>
      <c r="D28" s="4" t="s">
        <v>2</v>
      </c>
      <c r="E28" s="4" t="s">
        <v>3</v>
      </c>
      <c r="F28" s="4" t="s">
        <v>4</v>
      </c>
      <c r="G28" s="4" t="s">
        <v>40</v>
      </c>
      <c r="I28" s="4" t="s">
        <v>2</v>
      </c>
      <c r="J28" s="4" t="s">
        <v>3</v>
      </c>
      <c r="K28" s="11"/>
    </row>
    <row r="29" spans="2:13" ht="24" customHeight="1" x14ac:dyDescent="0.4">
      <c r="B29" s="60" t="s">
        <v>8</v>
      </c>
      <c r="C29" s="19" t="s">
        <v>9</v>
      </c>
      <c r="D29" s="28">
        <f>(I29/12)/$I$9</f>
        <v>4.8346612964422261E-2</v>
      </c>
      <c r="E29" s="28">
        <f>(J29/12)/$J$9</f>
        <v>4.6284987277353688E-2</v>
      </c>
      <c r="F29" s="46">
        <f>E29-D29</f>
        <v>-2.0616256870685731E-3</v>
      </c>
      <c r="G29" s="75" t="s">
        <v>62</v>
      </c>
      <c r="H29" s="3"/>
      <c r="I29" s="10">
        <v>39756</v>
      </c>
      <c r="J29" s="10">
        <v>38199</v>
      </c>
      <c r="K29" s="49">
        <f>J29-I29</f>
        <v>-1557</v>
      </c>
    </row>
    <row r="30" spans="2:13" ht="24" customHeight="1" x14ac:dyDescent="0.4">
      <c r="B30" s="61"/>
      <c r="C30" s="22" t="s">
        <v>10</v>
      </c>
      <c r="D30" s="29">
        <f>(I30/12)/$I$9</f>
        <v>1.4447071184659837E-3</v>
      </c>
      <c r="E30" s="29">
        <f t="shared" ref="E30:E56" si="6">(J30/12)/$J$9</f>
        <v>1.203198836786623E-3</v>
      </c>
      <c r="F30" s="47">
        <f t="shared" ref="F30:F56" si="7">E30-D30</f>
        <v>-2.415082816793607E-4</v>
      </c>
      <c r="G30" s="76"/>
      <c r="H30" s="3"/>
      <c r="I30" s="10">
        <v>1188</v>
      </c>
      <c r="J30" s="10">
        <v>993</v>
      </c>
      <c r="K30" s="49">
        <f t="shared" ref="K30:K55" si="8">J30-I30</f>
        <v>-195</v>
      </c>
    </row>
    <row r="31" spans="2:13" ht="24" customHeight="1" x14ac:dyDescent="0.4">
      <c r="B31" s="61"/>
      <c r="C31" s="22" t="s">
        <v>11</v>
      </c>
      <c r="D31" s="29">
        <f t="shared" ref="D31:D56" si="9">(I31/12)/$I$9</f>
        <v>2.2750488865540087E-2</v>
      </c>
      <c r="E31" s="29">
        <f t="shared" si="6"/>
        <v>2.6730885738519328E-2</v>
      </c>
      <c r="F31" s="47">
        <f t="shared" si="7"/>
        <v>3.9803968729792416E-3</v>
      </c>
      <c r="G31" s="76"/>
      <c r="H31" s="3"/>
      <c r="I31" s="10">
        <v>18708</v>
      </c>
      <c r="J31" s="10">
        <v>22061</v>
      </c>
      <c r="K31" s="49">
        <f t="shared" si="8"/>
        <v>3353</v>
      </c>
    </row>
    <row r="32" spans="2:13" ht="24" customHeight="1" x14ac:dyDescent="0.4">
      <c r="B32" s="61"/>
      <c r="C32" s="22" t="s">
        <v>12</v>
      </c>
      <c r="D32" s="29">
        <f t="shared" si="9"/>
        <v>8.1720806701106145E-4</v>
      </c>
      <c r="E32" s="29">
        <f t="shared" si="6"/>
        <v>1.0868774990912395E-3</v>
      </c>
      <c r="F32" s="47">
        <f t="shared" si="7"/>
        <v>2.69669432080178E-4</v>
      </c>
      <c r="G32" s="76"/>
      <c r="H32" s="3"/>
      <c r="I32" s="10">
        <v>672</v>
      </c>
      <c r="J32" s="10">
        <v>897</v>
      </c>
      <c r="K32" s="49">
        <f t="shared" si="8"/>
        <v>225</v>
      </c>
    </row>
    <row r="33" spans="2:14" ht="24" customHeight="1" x14ac:dyDescent="0.4">
      <c r="B33" s="61"/>
      <c r="C33" s="22" t="s">
        <v>13</v>
      </c>
      <c r="D33" s="29">
        <f t="shared" si="9"/>
        <v>2.9390304410004963E-2</v>
      </c>
      <c r="E33" s="29">
        <f>(J33/12)/$J$9</f>
        <v>3.0976614564400821E-2</v>
      </c>
      <c r="F33" s="47">
        <f t="shared" si="7"/>
        <v>1.5863101543958577E-3</v>
      </c>
      <c r="G33" s="76"/>
      <c r="H33" s="3"/>
      <c r="I33" s="10">
        <v>24168</v>
      </c>
      <c r="J33" s="10">
        <v>25565</v>
      </c>
      <c r="K33" s="49">
        <f t="shared" si="8"/>
        <v>1397</v>
      </c>
    </row>
    <row r="34" spans="2:14" ht="24" customHeight="1" x14ac:dyDescent="0.4">
      <c r="B34" s="61"/>
      <c r="C34" s="22" t="s">
        <v>14</v>
      </c>
      <c r="D34" s="29">
        <f t="shared" si="9"/>
        <v>3.2615357674459326E-2</v>
      </c>
      <c r="E34" s="29">
        <f t="shared" si="6"/>
        <v>3.3826487337937715E-2</v>
      </c>
      <c r="F34" s="47">
        <f t="shared" si="7"/>
        <v>1.2111296634783886E-3</v>
      </c>
      <c r="G34" s="76"/>
      <c r="H34" s="3"/>
      <c r="I34" s="10">
        <v>26820</v>
      </c>
      <c r="J34" s="10">
        <v>27917</v>
      </c>
      <c r="K34" s="49">
        <f t="shared" si="8"/>
        <v>1097</v>
      </c>
    </row>
    <row r="35" spans="2:14" ht="24" customHeight="1" x14ac:dyDescent="0.4">
      <c r="B35" s="61"/>
      <c r="C35" s="22" t="s">
        <v>15</v>
      </c>
      <c r="D35" s="29">
        <f t="shared" si="9"/>
        <v>1.5395616262440534E-2</v>
      </c>
      <c r="E35" s="29">
        <f t="shared" si="6"/>
        <v>1.7266448564158487E-2</v>
      </c>
      <c r="F35" s="47">
        <f t="shared" si="7"/>
        <v>1.8708323017179538E-3</v>
      </c>
      <c r="G35" s="76"/>
      <c r="H35" s="3"/>
      <c r="I35" s="10">
        <v>12660</v>
      </c>
      <c r="J35" s="10">
        <v>14250</v>
      </c>
      <c r="K35" s="49">
        <f t="shared" si="8"/>
        <v>1590</v>
      </c>
    </row>
    <row r="36" spans="2:14" ht="24" customHeight="1" x14ac:dyDescent="0.4">
      <c r="B36" s="61"/>
      <c r="C36" s="22" t="s">
        <v>16</v>
      </c>
      <c r="D36" s="29">
        <f t="shared" si="9"/>
        <v>6.3917345241222313E-3</v>
      </c>
      <c r="E36" s="29">
        <f t="shared" si="6"/>
        <v>5.9626802374893977E-3</v>
      </c>
      <c r="F36" s="47">
        <f t="shared" si="7"/>
        <v>-4.2905428663283368E-4</v>
      </c>
      <c r="G36" s="76"/>
      <c r="H36" s="3"/>
      <c r="I36" s="10">
        <v>5256</v>
      </c>
      <c r="J36" s="10">
        <v>4921</v>
      </c>
      <c r="K36" s="49">
        <f t="shared" si="8"/>
        <v>-335</v>
      </c>
    </row>
    <row r="37" spans="2:14" ht="24" customHeight="1" x14ac:dyDescent="0.4">
      <c r="B37" s="61"/>
      <c r="C37" s="22" t="s">
        <v>17</v>
      </c>
      <c r="D37" s="29">
        <f t="shared" si="9"/>
        <v>6.2749905145492225E-4</v>
      </c>
      <c r="E37" s="29">
        <f t="shared" si="6"/>
        <v>5.9372349448685326E-4</v>
      </c>
      <c r="F37" s="47">
        <f t="shared" si="7"/>
        <v>-3.377555696806899E-5</v>
      </c>
      <c r="G37" s="76"/>
      <c r="H37" s="3"/>
      <c r="I37" s="10">
        <v>516</v>
      </c>
      <c r="J37" s="10">
        <v>490</v>
      </c>
      <c r="K37" s="49">
        <f t="shared" si="8"/>
        <v>-26</v>
      </c>
    </row>
    <row r="38" spans="2:14" ht="24" hidden="1" customHeight="1" x14ac:dyDescent="0.4">
      <c r="B38" s="61"/>
      <c r="C38" s="22" t="s">
        <v>18</v>
      </c>
      <c r="D38" s="29">
        <f t="shared" si="9"/>
        <v>0</v>
      </c>
      <c r="E38" s="29">
        <f t="shared" si="6"/>
        <v>0</v>
      </c>
      <c r="F38" s="47">
        <f t="shared" si="7"/>
        <v>0</v>
      </c>
      <c r="G38" s="76"/>
      <c r="H38" s="3"/>
      <c r="I38" s="59"/>
      <c r="J38" s="59"/>
      <c r="K38" s="49">
        <f t="shared" si="8"/>
        <v>0</v>
      </c>
    </row>
    <row r="39" spans="2:14" ht="24" customHeight="1" x14ac:dyDescent="0.4">
      <c r="B39" s="61"/>
      <c r="C39" s="22" t="s">
        <v>19</v>
      </c>
      <c r="D39" s="29">
        <f t="shared" si="9"/>
        <v>7.2512622946035082E-2</v>
      </c>
      <c r="E39" s="29">
        <f t="shared" si="6"/>
        <v>7.4752211317096806E-2</v>
      </c>
      <c r="F39" s="47">
        <f t="shared" si="7"/>
        <v>2.2395883710617237E-3</v>
      </c>
      <c r="G39" s="76"/>
      <c r="H39" s="3"/>
      <c r="I39" s="10">
        <v>59628</v>
      </c>
      <c r="J39" s="10">
        <v>61693</v>
      </c>
      <c r="K39" s="49">
        <f t="shared" si="8"/>
        <v>2065</v>
      </c>
    </row>
    <row r="40" spans="2:14" ht="24" customHeight="1" x14ac:dyDescent="0.4">
      <c r="B40" s="61"/>
      <c r="C40" s="22" t="s">
        <v>45</v>
      </c>
      <c r="D40" s="29">
        <f t="shared" si="9"/>
        <v>1.342556110089601E-3</v>
      </c>
      <c r="E40" s="29">
        <f t="shared" si="6"/>
        <v>1.1268629589240276E-3</v>
      </c>
      <c r="F40" s="47">
        <f t="shared" si="7"/>
        <v>-2.1569315116557342E-4</v>
      </c>
      <c r="G40" s="76"/>
      <c r="H40" s="3"/>
      <c r="I40" s="10">
        <v>1104</v>
      </c>
      <c r="J40" s="10">
        <v>930</v>
      </c>
      <c r="K40" s="49">
        <f t="shared" si="8"/>
        <v>-174</v>
      </c>
    </row>
    <row r="41" spans="2:14" ht="24" customHeight="1" x14ac:dyDescent="0.4">
      <c r="B41" s="61"/>
      <c r="C41" s="22" t="s">
        <v>46</v>
      </c>
      <c r="D41" s="29">
        <f t="shared" si="9"/>
        <v>1.2695911041064704E-3</v>
      </c>
      <c r="E41" s="29">
        <f t="shared" si="6"/>
        <v>1.2855931176541863E-3</v>
      </c>
      <c r="F41" s="47">
        <f t="shared" si="7"/>
        <v>1.6002013547715887E-5</v>
      </c>
      <c r="G41" s="76"/>
      <c r="H41" s="3"/>
      <c r="I41" s="10">
        <v>1044</v>
      </c>
      <c r="J41" s="10">
        <v>1061</v>
      </c>
      <c r="K41" s="49">
        <f t="shared" si="8"/>
        <v>17</v>
      </c>
    </row>
    <row r="42" spans="2:14" ht="24" customHeight="1" x14ac:dyDescent="0.4">
      <c r="B42" s="62"/>
      <c r="C42" s="30" t="s">
        <v>20</v>
      </c>
      <c r="D42" s="31">
        <f t="shared" si="9"/>
        <v>6.8149315588243876E-3</v>
      </c>
      <c r="E42" s="31">
        <f t="shared" si="6"/>
        <v>6.7127105295044232E-3</v>
      </c>
      <c r="F42" s="48">
        <f t="shared" si="7"/>
        <v>-1.0222102931996442E-4</v>
      </c>
      <c r="G42" s="76"/>
      <c r="H42" s="3"/>
      <c r="I42" s="10">
        <v>5604</v>
      </c>
      <c r="J42" s="10">
        <v>5540</v>
      </c>
      <c r="K42" s="49">
        <f t="shared" si="8"/>
        <v>-64</v>
      </c>
      <c r="L42" s="53">
        <f>SUM(I29:I42)</f>
        <v>197124</v>
      </c>
      <c r="M42" s="53">
        <f>SUM(J29:J42)</f>
        <v>204517</v>
      </c>
      <c r="N42" s="1">
        <f>M42/L42</f>
        <v>1.0375043120066556</v>
      </c>
    </row>
    <row r="43" spans="2:14" ht="24" customHeight="1" x14ac:dyDescent="0.4">
      <c r="B43" s="60" t="s">
        <v>21</v>
      </c>
      <c r="C43" s="19" t="s">
        <v>22</v>
      </c>
      <c r="D43" s="28">
        <f t="shared" si="9"/>
        <v>1.3133701076963489E-4</v>
      </c>
      <c r="E43" s="28">
        <f t="shared" si="6"/>
        <v>1.6842360353810736E-4</v>
      </c>
      <c r="F43" s="46">
        <f>E43-D43</f>
        <v>3.7086592768472467E-5</v>
      </c>
      <c r="G43" s="76"/>
      <c r="H43" s="3"/>
      <c r="I43" s="10">
        <v>108</v>
      </c>
      <c r="J43" s="10">
        <v>139</v>
      </c>
      <c r="K43" s="49">
        <f t="shared" si="8"/>
        <v>31</v>
      </c>
    </row>
    <row r="44" spans="2:14" ht="24" hidden="1" customHeight="1" x14ac:dyDescent="0.4">
      <c r="B44" s="61"/>
      <c r="C44" s="22" t="s">
        <v>23</v>
      </c>
      <c r="D44" s="29">
        <f t="shared" si="9"/>
        <v>0</v>
      </c>
      <c r="E44" s="29">
        <f t="shared" si="6"/>
        <v>0</v>
      </c>
      <c r="F44" s="47">
        <f t="shared" si="7"/>
        <v>0</v>
      </c>
      <c r="G44" s="76"/>
      <c r="H44" s="3"/>
      <c r="I44" s="59"/>
      <c r="J44" s="59"/>
      <c r="K44" s="49">
        <f t="shared" si="8"/>
        <v>0</v>
      </c>
    </row>
    <row r="45" spans="2:14" ht="24" customHeight="1" x14ac:dyDescent="0.4">
      <c r="B45" s="61"/>
      <c r="C45" s="22" t="s">
        <v>24</v>
      </c>
      <c r="D45" s="29">
        <f t="shared" si="9"/>
        <v>7.1505705863467877E-4</v>
      </c>
      <c r="E45" s="29">
        <f t="shared" si="6"/>
        <v>6.555192051375258E-4</v>
      </c>
      <c r="F45" s="47">
        <f>E45-D45</f>
        <v>-5.9537853497152967E-5</v>
      </c>
      <c r="G45" s="76"/>
      <c r="H45" s="3"/>
      <c r="I45" s="10">
        <v>588</v>
      </c>
      <c r="J45" s="10">
        <v>541</v>
      </c>
      <c r="K45" s="49">
        <f t="shared" si="8"/>
        <v>-47</v>
      </c>
    </row>
    <row r="46" spans="2:14" ht="24" customHeight="1" x14ac:dyDescent="0.4">
      <c r="B46" s="61"/>
      <c r="C46" s="22" t="s">
        <v>25</v>
      </c>
      <c r="D46" s="29">
        <f t="shared" si="9"/>
        <v>1.6927881388086273E-3</v>
      </c>
      <c r="E46" s="29">
        <f t="shared" si="6"/>
        <v>1.0359869138495093E-3</v>
      </c>
      <c r="F46" s="47">
        <f>E46-D46</f>
        <v>-6.56801224959118E-4</v>
      </c>
      <c r="G46" s="76"/>
      <c r="H46" s="3"/>
      <c r="I46" s="10">
        <v>1392</v>
      </c>
      <c r="J46" s="10">
        <v>855</v>
      </c>
      <c r="K46" s="49">
        <f t="shared" si="8"/>
        <v>-537</v>
      </c>
    </row>
    <row r="47" spans="2:14" ht="24" customHeight="1" x14ac:dyDescent="0.4">
      <c r="B47" s="61"/>
      <c r="C47" s="22" t="s">
        <v>26</v>
      </c>
      <c r="D47" s="29">
        <f t="shared" si="9"/>
        <v>5.8226074774538131E-3</v>
      </c>
      <c r="E47" s="29">
        <f t="shared" si="6"/>
        <v>4.994547437295529E-3</v>
      </c>
      <c r="F47" s="47">
        <f t="shared" si="7"/>
        <v>-8.2806004015828407E-4</v>
      </c>
      <c r="G47" s="76"/>
      <c r="H47" s="3"/>
      <c r="I47" s="10">
        <v>4788</v>
      </c>
      <c r="J47" s="10">
        <v>4122</v>
      </c>
      <c r="K47" s="49">
        <f t="shared" si="8"/>
        <v>-666</v>
      </c>
    </row>
    <row r="48" spans="2:14" ht="24" hidden="1" customHeight="1" x14ac:dyDescent="0.4">
      <c r="B48" s="61"/>
      <c r="C48" s="22" t="s">
        <v>27</v>
      </c>
      <c r="D48" s="29">
        <f t="shared" si="9"/>
        <v>0</v>
      </c>
      <c r="E48" s="29">
        <f t="shared" si="6"/>
        <v>0</v>
      </c>
      <c r="F48" s="47">
        <f t="shared" si="7"/>
        <v>0</v>
      </c>
      <c r="G48" s="76"/>
      <c r="H48" s="3"/>
      <c r="I48" s="59"/>
      <c r="J48" s="59"/>
      <c r="K48" s="49">
        <f t="shared" si="8"/>
        <v>0</v>
      </c>
    </row>
    <row r="49" spans="2:15" ht="24" customHeight="1" x14ac:dyDescent="0.4">
      <c r="B49" s="61"/>
      <c r="C49" s="22" t="s">
        <v>28</v>
      </c>
      <c r="D49" s="29">
        <f t="shared" si="9"/>
        <v>3.3272042728307505E-3</v>
      </c>
      <c r="E49" s="29">
        <f t="shared" si="6"/>
        <v>2.4948503574457772E-3</v>
      </c>
      <c r="F49" s="47">
        <f t="shared" si="7"/>
        <v>-8.323539153849732E-4</v>
      </c>
      <c r="G49" s="76"/>
      <c r="H49" s="3"/>
      <c r="I49" s="10">
        <v>2736</v>
      </c>
      <c r="J49" s="10">
        <v>2059</v>
      </c>
      <c r="K49" s="49">
        <f t="shared" si="8"/>
        <v>-677</v>
      </c>
    </row>
    <row r="50" spans="2:15" ht="24" hidden="1" customHeight="1" x14ac:dyDescent="0.4">
      <c r="B50" s="61"/>
      <c r="C50" s="22" t="s">
        <v>29</v>
      </c>
      <c r="D50" s="29">
        <f t="shared" si="9"/>
        <v>0</v>
      </c>
      <c r="E50" s="29">
        <f t="shared" si="6"/>
        <v>0</v>
      </c>
      <c r="F50" s="47">
        <f t="shared" si="7"/>
        <v>0</v>
      </c>
      <c r="G50" s="76"/>
      <c r="H50" s="3"/>
      <c r="I50" s="59"/>
      <c r="J50" s="59"/>
      <c r="K50" s="49">
        <f t="shared" si="8"/>
        <v>0</v>
      </c>
    </row>
    <row r="51" spans="2:15" ht="24" customHeight="1" x14ac:dyDescent="0.4">
      <c r="B51" s="62"/>
      <c r="C51" s="30" t="s">
        <v>30</v>
      </c>
      <c r="D51" s="31">
        <f t="shared" si="9"/>
        <v>1.7497008434754692E-2</v>
      </c>
      <c r="E51" s="31">
        <f t="shared" si="6"/>
        <v>1.5018781049315401E-2</v>
      </c>
      <c r="F51" s="48">
        <f t="shared" si="7"/>
        <v>-2.4782273854392911E-3</v>
      </c>
      <c r="G51" s="76"/>
      <c r="H51" s="3"/>
      <c r="I51" s="10">
        <v>14388</v>
      </c>
      <c r="J51" s="10">
        <v>12395</v>
      </c>
      <c r="K51" s="49">
        <f t="shared" si="8"/>
        <v>-1993</v>
      </c>
      <c r="L51" s="53">
        <f>SUM(I43:I51)</f>
        <v>24000</v>
      </c>
      <c r="M51" s="53">
        <f>SUM(J43:J51)</f>
        <v>20111</v>
      </c>
      <c r="N51" s="1">
        <f>M51/L51</f>
        <v>0.83795833333333336</v>
      </c>
    </row>
    <row r="52" spans="2:15" ht="24" customHeight="1" x14ac:dyDescent="0.4">
      <c r="B52" s="60" t="s">
        <v>31</v>
      </c>
      <c r="C52" s="19" t="s">
        <v>32</v>
      </c>
      <c r="D52" s="28">
        <f t="shared" si="9"/>
        <v>1.2447830020722061E-2</v>
      </c>
      <c r="E52" s="28">
        <f t="shared" si="6"/>
        <v>1.1794498970071489E-2</v>
      </c>
      <c r="F52" s="46">
        <f t="shared" si="7"/>
        <v>-6.5333105065057233E-4</v>
      </c>
      <c r="G52" s="76"/>
      <c r="H52" s="3"/>
      <c r="I52" s="10">
        <v>10236</v>
      </c>
      <c r="J52" s="10">
        <v>9734</v>
      </c>
      <c r="K52" s="49">
        <f t="shared" si="8"/>
        <v>-502</v>
      </c>
    </row>
    <row r="53" spans="2:15" ht="24" customHeight="1" x14ac:dyDescent="0.4">
      <c r="B53" s="61"/>
      <c r="C53" s="22" t="s">
        <v>33</v>
      </c>
      <c r="D53" s="29">
        <f t="shared" si="9"/>
        <v>6.9170825672007705E-3</v>
      </c>
      <c r="E53" s="29">
        <f t="shared" si="6"/>
        <v>7.0434993335756696E-3</v>
      </c>
      <c r="F53" s="47">
        <f t="shared" si="7"/>
        <v>1.2641676637489916E-4</v>
      </c>
      <c r="G53" s="76"/>
      <c r="H53" s="3"/>
      <c r="I53" s="10">
        <v>5688</v>
      </c>
      <c r="J53" s="10">
        <v>5813</v>
      </c>
      <c r="K53" s="49">
        <f t="shared" si="8"/>
        <v>125</v>
      </c>
    </row>
    <row r="54" spans="2:15" ht="24" customHeight="1" x14ac:dyDescent="0.4">
      <c r="B54" s="61"/>
      <c r="C54" s="22" t="s">
        <v>34</v>
      </c>
      <c r="D54" s="29">
        <f t="shared" ref="D54" si="10">(I54/12)/$I$9</f>
        <v>0</v>
      </c>
      <c r="E54" s="29">
        <f t="shared" ref="E54" si="11">(J54/12)/$J$9</f>
        <v>1.1995637949836423E-4</v>
      </c>
      <c r="F54" s="47">
        <f t="shared" ref="F54" si="12">E54-D54</f>
        <v>1.1995637949836423E-4</v>
      </c>
      <c r="G54" s="76"/>
      <c r="H54" s="3"/>
      <c r="I54" s="10">
        <v>0</v>
      </c>
      <c r="J54" s="10">
        <v>99</v>
      </c>
      <c r="K54" s="49">
        <f t="shared" si="8"/>
        <v>99</v>
      </c>
    </row>
    <row r="55" spans="2:15" ht="24" customHeight="1" x14ac:dyDescent="0.4">
      <c r="B55" s="62"/>
      <c r="C55" s="30" t="s">
        <v>35</v>
      </c>
      <c r="D55" s="31">
        <f t="shared" si="9"/>
        <v>5.8372004786504388E-4</v>
      </c>
      <c r="E55" s="31">
        <f t="shared" si="6"/>
        <v>2.4475948140070277E-4</v>
      </c>
      <c r="F55" s="48">
        <f t="shared" si="7"/>
        <v>-3.3896056646434111E-4</v>
      </c>
      <c r="G55" s="76"/>
      <c r="H55" s="3"/>
      <c r="I55" s="10">
        <v>480</v>
      </c>
      <c r="J55" s="10">
        <v>202</v>
      </c>
      <c r="K55" s="49">
        <f t="shared" si="8"/>
        <v>-278</v>
      </c>
    </row>
    <row r="56" spans="2:15" ht="24" customHeight="1" x14ac:dyDescent="0.4">
      <c r="B56" s="63" t="s">
        <v>36</v>
      </c>
      <c r="C56" s="64"/>
      <c r="D56" s="5">
        <f t="shared" si="9"/>
        <v>0.12065493389370457</v>
      </c>
      <c r="E56" s="5">
        <f t="shared" si="6"/>
        <v>0.10674663758633224</v>
      </c>
      <c r="F56" s="55">
        <f t="shared" si="7"/>
        <v>-1.3908296307372336E-2</v>
      </c>
      <c r="G56" s="77"/>
      <c r="H56" s="3"/>
      <c r="I56" s="10">
        <v>99216</v>
      </c>
      <c r="J56" s="10">
        <v>88098</v>
      </c>
      <c r="K56" s="49">
        <f>J56-I56</f>
        <v>-11118</v>
      </c>
      <c r="L56" s="53">
        <f>SUM(I52:I55)</f>
        <v>16404</v>
      </c>
      <c r="M56" s="53">
        <f>SUM(J52:J55)</f>
        <v>15848</v>
      </c>
      <c r="N56" s="1">
        <f>M56/L56</f>
        <v>0.9661058278468666</v>
      </c>
    </row>
    <row r="57" spans="2:15" ht="10.15" customHeight="1" x14ac:dyDescent="0.4">
      <c r="I57" s="11"/>
      <c r="J57" s="11"/>
      <c r="K57" s="11"/>
    </row>
    <row r="58" spans="2:15" ht="19.899999999999999" customHeight="1" x14ac:dyDescent="0.4">
      <c r="B58" s="2" t="s">
        <v>37</v>
      </c>
      <c r="I58" s="11"/>
      <c r="J58" s="11"/>
      <c r="K58" s="11"/>
    </row>
    <row r="59" spans="2:15" ht="19.899999999999999" customHeight="1" x14ac:dyDescent="0.4">
      <c r="F59" s="3" t="s">
        <v>38</v>
      </c>
      <c r="I59" s="11" t="s">
        <v>39</v>
      </c>
      <c r="J59" s="3" t="s">
        <v>38</v>
      </c>
      <c r="K59" s="11"/>
    </row>
    <row r="60" spans="2:15" ht="27.4" customHeight="1" x14ac:dyDescent="0.4">
      <c r="B60" s="65" t="s">
        <v>7</v>
      </c>
      <c r="C60" s="66"/>
      <c r="D60" s="4" t="s">
        <v>2</v>
      </c>
      <c r="E60" s="4" t="s">
        <v>3</v>
      </c>
      <c r="F60" s="4" t="s">
        <v>4</v>
      </c>
      <c r="G60" s="4" t="s">
        <v>40</v>
      </c>
      <c r="I60" s="4" t="s">
        <v>2</v>
      </c>
      <c r="J60" s="4" t="s">
        <v>3</v>
      </c>
      <c r="K60" s="11"/>
    </row>
    <row r="61" spans="2:15" ht="25.15" customHeight="1" x14ac:dyDescent="0.4">
      <c r="B61" s="60" t="s">
        <v>8</v>
      </c>
      <c r="C61" s="19" t="s">
        <v>9</v>
      </c>
      <c r="D61" s="32">
        <f>I61/I29</f>
        <v>81840.552369453668</v>
      </c>
      <c r="E61" s="32">
        <f t="shared" ref="E61:E66" si="13">J61/J29</f>
        <v>83087.541899002594</v>
      </c>
      <c r="F61" s="50">
        <f t="shared" ref="F61:F88" si="14">E61-D61</f>
        <v>1246.9895295489259</v>
      </c>
      <c r="G61" s="78" t="s">
        <v>65</v>
      </c>
      <c r="H61" s="3"/>
      <c r="I61" s="10">
        <v>3253653000</v>
      </c>
      <c r="J61" s="10">
        <v>3173861013</v>
      </c>
      <c r="K61" s="11"/>
      <c r="L61" s="56">
        <f>E61/D61</f>
        <v>1.0152368171211703</v>
      </c>
      <c r="M61" s="57">
        <f>1-L61</f>
        <v>-1.523681712117031E-2</v>
      </c>
      <c r="O61" s="53">
        <f>+J61-I61</f>
        <v>-79791987</v>
      </c>
    </row>
    <row r="62" spans="2:15" ht="25.15" customHeight="1" x14ac:dyDescent="0.4">
      <c r="B62" s="61"/>
      <c r="C62" s="22" t="s">
        <v>10</v>
      </c>
      <c r="D62" s="33">
        <f>I62/I30</f>
        <v>60010.942760942758</v>
      </c>
      <c r="E62" s="33">
        <f t="shared" si="13"/>
        <v>63277.792547834841</v>
      </c>
      <c r="F62" s="51">
        <f t="shared" si="14"/>
        <v>3266.8497868920822</v>
      </c>
      <c r="G62" s="79"/>
      <c r="H62" s="3"/>
      <c r="I62" s="10">
        <v>71293000</v>
      </c>
      <c r="J62" s="10">
        <v>62834848</v>
      </c>
      <c r="K62" s="11"/>
      <c r="L62" s="56">
        <f t="shared" ref="L61:L69" si="15">E62/D62</f>
        <v>1.0544375681599567</v>
      </c>
      <c r="M62" s="57">
        <f t="shared" ref="M62:M88" si="16">1-L62</f>
        <v>-5.4437568159956706E-2</v>
      </c>
      <c r="O62" s="53">
        <f t="shared" ref="O62:O90" si="17">+J62-I62</f>
        <v>-8458152</v>
      </c>
    </row>
    <row r="63" spans="2:15" ht="25.15" customHeight="1" x14ac:dyDescent="0.4">
      <c r="B63" s="61"/>
      <c r="C63" s="22" t="s">
        <v>11</v>
      </c>
      <c r="D63" s="33">
        <f t="shared" ref="D63:D66" si="18">I63/I31</f>
        <v>41386.572589266623</v>
      </c>
      <c r="E63" s="33">
        <f t="shared" si="13"/>
        <v>41859.530302343504</v>
      </c>
      <c r="F63" s="51">
        <f t="shared" si="14"/>
        <v>472.95771307688119</v>
      </c>
      <c r="G63" s="79"/>
      <c r="H63" s="3"/>
      <c r="I63" s="10">
        <v>774260000</v>
      </c>
      <c r="J63" s="10">
        <v>923463098</v>
      </c>
      <c r="K63" s="11"/>
      <c r="L63" s="56">
        <f t="shared" si="15"/>
        <v>1.0114278057709842</v>
      </c>
      <c r="M63" s="57">
        <f t="shared" si="16"/>
        <v>-1.1427805770984234E-2</v>
      </c>
      <c r="O63" s="53">
        <f t="shared" si="17"/>
        <v>149203098</v>
      </c>
    </row>
    <row r="64" spans="2:15" ht="25.15" customHeight="1" x14ac:dyDescent="0.4">
      <c r="B64" s="61"/>
      <c r="C64" s="22" t="s">
        <v>12</v>
      </c>
      <c r="D64" s="33">
        <f t="shared" si="18"/>
        <v>32994.047619047618</v>
      </c>
      <c r="E64" s="33">
        <f t="shared" si="13"/>
        <v>33989.777034559644</v>
      </c>
      <c r="F64" s="51">
        <f t="shared" si="14"/>
        <v>995.7294155120253</v>
      </c>
      <c r="G64" s="79"/>
      <c r="H64" s="3"/>
      <c r="I64" s="10">
        <v>22172000</v>
      </c>
      <c r="J64" s="10">
        <v>30488830</v>
      </c>
      <c r="K64" s="11"/>
      <c r="L64" s="56">
        <f t="shared" si="15"/>
        <v>1.0301790622056683</v>
      </c>
      <c r="M64" s="57">
        <f t="shared" si="16"/>
        <v>-3.017906220566835E-2</v>
      </c>
      <c r="O64" s="53">
        <f t="shared" si="17"/>
        <v>8316830</v>
      </c>
    </row>
    <row r="65" spans="2:15" ht="25.15" customHeight="1" x14ac:dyDescent="0.4">
      <c r="B65" s="61"/>
      <c r="C65" s="22" t="s">
        <v>13</v>
      </c>
      <c r="D65" s="33">
        <f t="shared" si="18"/>
        <v>14261.751075802715</v>
      </c>
      <c r="E65" s="33">
        <f t="shared" si="13"/>
        <v>15016.768433405046</v>
      </c>
      <c r="F65" s="51">
        <f t="shared" si="14"/>
        <v>755.01735760233169</v>
      </c>
      <c r="G65" s="79"/>
      <c r="H65" s="3"/>
      <c r="I65" s="10">
        <v>344678000</v>
      </c>
      <c r="J65" s="10">
        <v>383903685</v>
      </c>
      <c r="K65" s="11"/>
      <c r="L65" s="56">
        <f t="shared" si="15"/>
        <v>1.0529400179255222</v>
      </c>
      <c r="M65" s="57">
        <f t="shared" si="16"/>
        <v>-5.2940017925522165E-2</v>
      </c>
      <c r="O65" s="53">
        <f t="shared" si="17"/>
        <v>39225685</v>
      </c>
    </row>
    <row r="66" spans="2:15" ht="25.15" customHeight="1" x14ac:dyDescent="0.4">
      <c r="B66" s="61"/>
      <c r="C66" s="22" t="s">
        <v>14</v>
      </c>
      <c r="D66" s="33">
        <f t="shared" si="18"/>
        <v>79678.933631618202</v>
      </c>
      <c r="E66" s="33">
        <f t="shared" si="13"/>
        <v>77121.067951427452</v>
      </c>
      <c r="F66" s="51">
        <f t="shared" si="14"/>
        <v>-2557.8656801907491</v>
      </c>
      <c r="G66" s="79"/>
      <c r="H66" s="3"/>
      <c r="I66" s="10">
        <v>2136989000</v>
      </c>
      <c r="J66" s="10">
        <v>2152988854</v>
      </c>
      <c r="K66" s="11"/>
      <c r="L66" s="56">
        <f t="shared" si="15"/>
        <v>0.96789784245837673</v>
      </c>
      <c r="M66" s="57">
        <f t="shared" si="16"/>
        <v>3.2102157541623266E-2</v>
      </c>
      <c r="O66" s="53">
        <f t="shared" si="17"/>
        <v>15999854</v>
      </c>
    </row>
    <row r="67" spans="2:15" ht="25.15" customHeight="1" x14ac:dyDescent="0.4">
      <c r="B67" s="61"/>
      <c r="C67" s="22" t="s">
        <v>15</v>
      </c>
      <c r="D67" s="33">
        <f t="shared" ref="D67:E69" si="19">I67/I35</f>
        <v>70027.88309636651</v>
      </c>
      <c r="E67" s="33">
        <f t="shared" si="19"/>
        <v>57187.009122807016</v>
      </c>
      <c r="F67" s="51">
        <f t="shared" si="14"/>
        <v>-12840.873973559494</v>
      </c>
      <c r="G67" s="79"/>
      <c r="H67" s="3"/>
      <c r="I67" s="10">
        <v>886553000</v>
      </c>
      <c r="J67" s="10">
        <v>814914880</v>
      </c>
      <c r="K67" s="11"/>
      <c r="L67" s="56">
        <f t="shared" si="15"/>
        <v>0.81663198420707706</v>
      </c>
      <c r="M67" s="57">
        <f t="shared" si="16"/>
        <v>0.18336801579292294</v>
      </c>
      <c r="O67" s="53">
        <f t="shared" si="17"/>
        <v>-71638120</v>
      </c>
    </row>
    <row r="68" spans="2:15" ht="25.15" customHeight="1" x14ac:dyDescent="0.4">
      <c r="B68" s="61"/>
      <c r="C68" s="22" t="s">
        <v>16</v>
      </c>
      <c r="D68" s="33">
        <f t="shared" si="19"/>
        <v>85286.910197869103</v>
      </c>
      <c r="E68" s="33">
        <f t="shared" si="19"/>
        <v>92021.036171509855</v>
      </c>
      <c r="F68" s="51">
        <f t="shared" si="14"/>
        <v>6734.1259736407519</v>
      </c>
      <c r="G68" s="79"/>
      <c r="H68" s="3"/>
      <c r="I68" s="10">
        <v>448268000</v>
      </c>
      <c r="J68" s="10">
        <v>452835519</v>
      </c>
      <c r="K68" s="11"/>
      <c r="L68" s="56">
        <f t="shared" si="15"/>
        <v>1.0789584938417549</v>
      </c>
      <c r="M68" s="57">
        <f t="shared" si="16"/>
        <v>-7.8958493841754906E-2</v>
      </c>
      <c r="O68" s="53">
        <f t="shared" si="17"/>
        <v>4567519</v>
      </c>
    </row>
    <row r="69" spans="2:15" ht="25.15" customHeight="1" x14ac:dyDescent="0.4">
      <c r="B69" s="61"/>
      <c r="C69" s="22" t="s">
        <v>17</v>
      </c>
      <c r="D69" s="33">
        <f t="shared" si="19"/>
        <v>85498.062015503878</v>
      </c>
      <c r="E69" s="33">
        <f t="shared" si="19"/>
        <v>88654.185714285719</v>
      </c>
      <c r="F69" s="51">
        <f t="shared" si="14"/>
        <v>3156.1236987818411</v>
      </c>
      <c r="G69" s="79"/>
      <c r="H69" s="3"/>
      <c r="I69" s="10">
        <v>44117000</v>
      </c>
      <c r="J69" s="10">
        <v>43440551</v>
      </c>
      <c r="K69" s="11"/>
      <c r="L69" s="56">
        <f t="shared" si="15"/>
        <v>1.0369145641945605</v>
      </c>
      <c r="M69" s="57">
        <f t="shared" si="16"/>
        <v>-3.6914564194560517E-2</v>
      </c>
      <c r="O69" s="53">
        <f t="shared" si="17"/>
        <v>-676449</v>
      </c>
    </row>
    <row r="70" spans="2:15" ht="25.15" hidden="1" customHeight="1" x14ac:dyDescent="0.4">
      <c r="B70" s="61"/>
      <c r="C70" s="22" t="s">
        <v>18</v>
      </c>
      <c r="D70" s="33" t="s">
        <v>47</v>
      </c>
      <c r="E70" s="33" t="s">
        <v>47</v>
      </c>
      <c r="F70" s="51" t="s">
        <v>59</v>
      </c>
      <c r="G70" s="79"/>
      <c r="H70" s="3"/>
      <c r="I70" s="59"/>
      <c r="J70" s="59"/>
      <c r="K70" s="11"/>
      <c r="L70" s="56"/>
      <c r="M70" s="57"/>
      <c r="O70" s="53">
        <f t="shared" si="17"/>
        <v>0</v>
      </c>
    </row>
    <row r="71" spans="2:15" ht="25.15" customHeight="1" x14ac:dyDescent="0.4">
      <c r="B71" s="61"/>
      <c r="C71" s="22" t="s">
        <v>19</v>
      </c>
      <c r="D71" s="33">
        <f t="shared" ref="D71:E75" si="20">I71/I39</f>
        <v>12883.376937009458</v>
      </c>
      <c r="E71" s="33">
        <f t="shared" si="20"/>
        <v>12452.676008623344</v>
      </c>
      <c r="F71" s="51">
        <f t="shared" si="14"/>
        <v>-430.70092838611345</v>
      </c>
      <c r="G71" s="79"/>
      <c r="H71" s="3"/>
      <c r="I71" s="10">
        <v>768210000</v>
      </c>
      <c r="J71" s="10">
        <v>768242941</v>
      </c>
      <c r="K71" s="11"/>
      <c r="L71" s="56">
        <f t="shared" ref="L71:L88" si="21">E71/D71</f>
        <v>0.96656925195219123</v>
      </c>
      <c r="M71" s="57">
        <f t="shared" si="16"/>
        <v>3.3430748047808767E-2</v>
      </c>
      <c r="O71" s="53">
        <f t="shared" si="17"/>
        <v>32941</v>
      </c>
    </row>
    <row r="72" spans="2:15" ht="25.15" customHeight="1" x14ac:dyDescent="0.4">
      <c r="B72" s="61"/>
      <c r="C72" s="22" t="s">
        <v>45</v>
      </c>
      <c r="D72" s="33">
        <f t="shared" si="20"/>
        <v>31377.717391304348</v>
      </c>
      <c r="E72" s="33">
        <f t="shared" si="20"/>
        <v>30518.467741935485</v>
      </c>
      <c r="F72" s="51">
        <f t="shared" si="14"/>
        <v>-859.24964936886317</v>
      </c>
      <c r="G72" s="79"/>
      <c r="H72" s="3"/>
      <c r="I72" s="10">
        <v>34641000</v>
      </c>
      <c r="J72" s="10">
        <v>28382175</v>
      </c>
      <c r="K72" s="11"/>
      <c r="L72" s="56">
        <f t="shared" si="21"/>
        <v>0.97261592872886971</v>
      </c>
      <c r="M72" s="57">
        <f t="shared" si="16"/>
        <v>2.7384071271130295E-2</v>
      </c>
      <c r="O72" s="53">
        <f t="shared" si="17"/>
        <v>-6258825</v>
      </c>
    </row>
    <row r="73" spans="2:15" ht="25.15" customHeight="1" x14ac:dyDescent="0.4">
      <c r="B73" s="61"/>
      <c r="C73" s="22" t="s">
        <v>46</v>
      </c>
      <c r="D73" s="33">
        <f t="shared" si="20"/>
        <v>81443.486590038316</v>
      </c>
      <c r="E73" s="33">
        <f t="shared" si="20"/>
        <v>78223.893496701232</v>
      </c>
      <c r="F73" s="51">
        <f t="shared" si="14"/>
        <v>-3219.5930933370837</v>
      </c>
      <c r="G73" s="79"/>
      <c r="H73" s="3"/>
      <c r="I73" s="10">
        <v>85027000</v>
      </c>
      <c r="J73" s="10">
        <v>82995551</v>
      </c>
      <c r="K73" s="11"/>
      <c r="L73" s="56">
        <f t="shared" si="21"/>
        <v>0.96046837840399035</v>
      </c>
      <c r="M73" s="57">
        <f t="shared" si="16"/>
        <v>3.9531621596009647E-2</v>
      </c>
      <c r="O73" s="53">
        <f t="shared" si="17"/>
        <v>-2031449</v>
      </c>
    </row>
    <row r="74" spans="2:15" ht="25.15" customHeight="1" x14ac:dyDescent="0.4">
      <c r="B74" s="62"/>
      <c r="C74" s="30" t="s">
        <v>20</v>
      </c>
      <c r="D74" s="34">
        <f t="shared" si="20"/>
        <v>174900.42826552462</v>
      </c>
      <c r="E74" s="34">
        <f t="shared" si="20"/>
        <v>186199.06353790613</v>
      </c>
      <c r="F74" s="52">
        <f t="shared" si="14"/>
        <v>11298.635272381507</v>
      </c>
      <c r="G74" s="79"/>
      <c r="H74" s="3"/>
      <c r="I74" s="10">
        <v>980142000</v>
      </c>
      <c r="J74" s="10">
        <v>1031542812</v>
      </c>
      <c r="K74" s="11"/>
      <c r="L74" s="56">
        <f t="shared" si="21"/>
        <v>1.0646003865423845</v>
      </c>
      <c r="M74" s="57">
        <f t="shared" si="16"/>
        <v>-6.4600386542384536E-2</v>
      </c>
      <c r="O74" s="53">
        <f t="shared" si="17"/>
        <v>51400812</v>
      </c>
    </row>
    <row r="75" spans="2:15" ht="25.15" customHeight="1" x14ac:dyDescent="0.4">
      <c r="B75" s="60" t="s">
        <v>21</v>
      </c>
      <c r="C75" s="19" t="s">
        <v>22</v>
      </c>
      <c r="D75" s="32">
        <f t="shared" si="20"/>
        <v>186333.33333333334</v>
      </c>
      <c r="E75" s="32">
        <f t="shared" si="20"/>
        <v>178336.91366906476</v>
      </c>
      <c r="F75" s="50">
        <f t="shared" si="14"/>
        <v>-7996.4196642685856</v>
      </c>
      <c r="G75" s="79"/>
      <c r="H75" s="3"/>
      <c r="I75" s="10">
        <v>20124000</v>
      </c>
      <c r="J75" s="10">
        <v>24788831</v>
      </c>
      <c r="K75" s="11"/>
      <c r="L75" s="56">
        <f t="shared" si="21"/>
        <v>0.95708540430625089</v>
      </c>
      <c r="M75" s="57">
        <f t="shared" si="16"/>
        <v>4.2914595693749114E-2</v>
      </c>
      <c r="O75" s="53">
        <f t="shared" si="17"/>
        <v>4664831</v>
      </c>
    </row>
    <row r="76" spans="2:15" ht="25.15" hidden="1" customHeight="1" x14ac:dyDescent="0.4">
      <c r="B76" s="61"/>
      <c r="C76" s="22" t="s">
        <v>23</v>
      </c>
      <c r="D76" s="33" t="s">
        <v>47</v>
      </c>
      <c r="E76" s="33" t="s">
        <v>47</v>
      </c>
      <c r="F76" s="51" t="s">
        <v>59</v>
      </c>
      <c r="G76" s="79"/>
      <c r="H76" s="3"/>
      <c r="I76" s="59"/>
      <c r="J76" s="59"/>
      <c r="K76" s="11"/>
      <c r="L76" s="56" t="e">
        <f t="shared" si="21"/>
        <v>#VALUE!</v>
      </c>
      <c r="M76" s="57" t="e">
        <f t="shared" si="16"/>
        <v>#VALUE!</v>
      </c>
      <c r="O76" s="53">
        <f t="shared" si="17"/>
        <v>0</v>
      </c>
    </row>
    <row r="77" spans="2:15" ht="25.15" customHeight="1" x14ac:dyDescent="0.4">
      <c r="B77" s="61"/>
      <c r="C77" s="22" t="s">
        <v>24</v>
      </c>
      <c r="D77" s="33">
        <f t="shared" ref="D77:E79" si="22">I77/I45</f>
        <v>120328.23129251701</v>
      </c>
      <c r="E77" s="33">
        <f t="shared" si="22"/>
        <v>120586.48059149722</v>
      </c>
      <c r="F77" s="51">
        <f t="shared" si="14"/>
        <v>258.24929898021219</v>
      </c>
      <c r="G77" s="79"/>
      <c r="H77" s="3"/>
      <c r="I77" s="10">
        <v>70753000</v>
      </c>
      <c r="J77" s="10">
        <v>65237286</v>
      </c>
      <c r="K77" s="11"/>
      <c r="L77" s="56">
        <f t="shared" si="21"/>
        <v>1.0021462070555365</v>
      </c>
      <c r="M77" s="57">
        <f t="shared" si="16"/>
        <v>-2.1462070555364754E-3</v>
      </c>
      <c r="O77" s="53">
        <f t="shared" si="17"/>
        <v>-5515714</v>
      </c>
    </row>
    <row r="78" spans="2:15" ht="25.15" customHeight="1" x14ac:dyDescent="0.4">
      <c r="B78" s="61"/>
      <c r="C78" s="22" t="s">
        <v>25</v>
      </c>
      <c r="D78" s="33">
        <f t="shared" si="22"/>
        <v>207487.06896551725</v>
      </c>
      <c r="E78" s="33">
        <f t="shared" si="22"/>
        <v>211373.90409356725</v>
      </c>
      <c r="F78" s="51">
        <f t="shared" si="14"/>
        <v>3886.8351280500065</v>
      </c>
      <c r="G78" s="79"/>
      <c r="H78" s="3"/>
      <c r="I78" s="10">
        <v>288822000</v>
      </c>
      <c r="J78" s="10">
        <v>180724688</v>
      </c>
      <c r="K78" s="11"/>
      <c r="L78" s="56">
        <f t="shared" si="21"/>
        <v>1.0187329029583814</v>
      </c>
      <c r="M78" s="57">
        <f t="shared" si="16"/>
        <v>-1.873290295838137E-2</v>
      </c>
      <c r="O78" s="53">
        <f t="shared" si="17"/>
        <v>-108097312</v>
      </c>
    </row>
    <row r="79" spans="2:15" ht="25.15" customHeight="1" x14ac:dyDescent="0.4">
      <c r="B79" s="61"/>
      <c r="C79" s="22" t="s">
        <v>26</v>
      </c>
      <c r="D79" s="33">
        <f t="shared" si="22"/>
        <v>263624.06015037594</v>
      </c>
      <c r="E79" s="33">
        <f t="shared" si="22"/>
        <v>262592.52911208151</v>
      </c>
      <c r="F79" s="51">
        <f t="shared" si="14"/>
        <v>-1031.5310382944299</v>
      </c>
      <c r="G79" s="79"/>
      <c r="H79" s="3"/>
      <c r="I79" s="10">
        <v>1262232000</v>
      </c>
      <c r="J79" s="10">
        <v>1082406405</v>
      </c>
      <c r="K79" s="11"/>
      <c r="L79" s="56">
        <f t="shared" si="21"/>
        <v>0.99608711345350642</v>
      </c>
      <c r="M79" s="57">
        <f t="shared" si="16"/>
        <v>3.9128865464935769E-3</v>
      </c>
      <c r="O79" s="53">
        <f t="shared" si="17"/>
        <v>-179825595</v>
      </c>
    </row>
    <row r="80" spans="2:15" ht="25.15" hidden="1" customHeight="1" x14ac:dyDescent="0.4">
      <c r="B80" s="61"/>
      <c r="C80" s="22" t="s">
        <v>27</v>
      </c>
      <c r="D80" s="33" t="s">
        <v>47</v>
      </c>
      <c r="E80" s="33" t="s">
        <v>47</v>
      </c>
      <c r="F80" s="51" t="s">
        <v>59</v>
      </c>
      <c r="G80" s="79"/>
      <c r="H80" s="3"/>
      <c r="I80" s="59"/>
      <c r="J80" s="59"/>
      <c r="K80" s="11"/>
      <c r="L80" s="56" t="e">
        <f t="shared" si="21"/>
        <v>#VALUE!</v>
      </c>
      <c r="M80" s="57" t="e">
        <f t="shared" si="16"/>
        <v>#VALUE!</v>
      </c>
      <c r="O80" s="53">
        <f t="shared" si="17"/>
        <v>0</v>
      </c>
    </row>
    <row r="81" spans="2:15" ht="25.15" customHeight="1" x14ac:dyDescent="0.4">
      <c r="B81" s="61"/>
      <c r="C81" s="22" t="s">
        <v>28</v>
      </c>
      <c r="D81" s="33">
        <f>I81/I49</f>
        <v>280917.39766081871</v>
      </c>
      <c r="E81" s="33">
        <f>J81/J49</f>
        <v>299184.34385624091</v>
      </c>
      <c r="F81" s="51">
        <f t="shared" si="14"/>
        <v>18266.946195422206</v>
      </c>
      <c r="G81" s="79"/>
      <c r="H81" s="3"/>
      <c r="I81" s="10">
        <v>768590000</v>
      </c>
      <c r="J81" s="10">
        <v>616020564</v>
      </c>
      <c r="K81" s="11"/>
      <c r="L81" s="56">
        <f t="shared" si="21"/>
        <v>1.0650260409199641</v>
      </c>
      <c r="M81" s="57">
        <f t="shared" si="16"/>
        <v>-6.5026040919964112E-2</v>
      </c>
      <c r="O81" s="53">
        <f t="shared" si="17"/>
        <v>-152569436</v>
      </c>
    </row>
    <row r="82" spans="2:15" ht="25.15" hidden="1" customHeight="1" x14ac:dyDescent="0.4">
      <c r="B82" s="61"/>
      <c r="C82" s="22" t="s">
        <v>29</v>
      </c>
      <c r="D82" s="33" t="s">
        <v>47</v>
      </c>
      <c r="E82" s="33" t="s">
        <v>47</v>
      </c>
      <c r="F82" s="51" t="s">
        <v>59</v>
      </c>
      <c r="G82" s="79"/>
      <c r="H82" s="3"/>
      <c r="I82" s="59"/>
      <c r="J82" s="59"/>
      <c r="K82" s="11"/>
      <c r="L82" s="56"/>
      <c r="M82" s="57">
        <f t="shared" si="16"/>
        <v>1</v>
      </c>
      <c r="O82" s="53">
        <f t="shared" si="17"/>
        <v>0</v>
      </c>
    </row>
    <row r="83" spans="2:15" ht="25.15" customHeight="1" x14ac:dyDescent="0.4">
      <c r="B83" s="62"/>
      <c r="C83" s="30" t="s">
        <v>30</v>
      </c>
      <c r="D83" s="34">
        <f t="shared" ref="D83:E85" si="23">I83/I51</f>
        <v>67439.671948846255</v>
      </c>
      <c r="E83" s="34">
        <f t="shared" si="23"/>
        <v>72549.965550625246</v>
      </c>
      <c r="F83" s="52">
        <f t="shared" si="14"/>
        <v>5110.2936017789907</v>
      </c>
      <c r="G83" s="79"/>
      <c r="H83" s="3"/>
      <c r="I83" s="10">
        <v>970322000</v>
      </c>
      <c r="J83" s="10">
        <v>899256823</v>
      </c>
      <c r="K83" s="11"/>
      <c r="L83" s="56">
        <f t="shared" si="21"/>
        <v>1.0757757778782673</v>
      </c>
      <c r="M83" s="57">
        <f t="shared" si="16"/>
        <v>-7.5775777878267281E-2</v>
      </c>
      <c r="O83" s="53">
        <f t="shared" si="17"/>
        <v>-71065177</v>
      </c>
    </row>
    <row r="84" spans="2:15" ht="25.15" customHeight="1" x14ac:dyDescent="0.4">
      <c r="B84" s="60" t="s">
        <v>31</v>
      </c>
      <c r="C84" s="19" t="s">
        <v>32</v>
      </c>
      <c r="D84" s="32">
        <f t="shared" si="23"/>
        <v>258832.74716686204</v>
      </c>
      <c r="E84" s="32">
        <f t="shared" si="23"/>
        <v>268417.56359153485</v>
      </c>
      <c r="F84" s="50">
        <f t="shared" si="14"/>
        <v>9584.816424672812</v>
      </c>
      <c r="G84" s="79"/>
      <c r="H84" s="3"/>
      <c r="I84" s="10">
        <v>2649412000</v>
      </c>
      <c r="J84" s="10">
        <v>2612776564</v>
      </c>
      <c r="K84" s="11"/>
      <c r="L84" s="56">
        <f t="shared" si="21"/>
        <v>1.0370309264557385</v>
      </c>
      <c r="M84" s="57">
        <f t="shared" si="16"/>
        <v>-3.7030926455738467E-2</v>
      </c>
      <c r="O84" s="53">
        <f t="shared" si="17"/>
        <v>-36635436</v>
      </c>
    </row>
    <row r="85" spans="2:15" ht="25.15" customHeight="1" x14ac:dyDescent="0.4">
      <c r="B85" s="61"/>
      <c r="C85" s="22" t="s">
        <v>33</v>
      </c>
      <c r="D85" s="33">
        <f t="shared" si="23"/>
        <v>267778.83263009845</v>
      </c>
      <c r="E85" s="33">
        <f t="shared" si="23"/>
        <v>277142.85033545503</v>
      </c>
      <c r="F85" s="51">
        <f t="shared" si="14"/>
        <v>9364.0177053565858</v>
      </c>
      <c r="G85" s="79"/>
      <c r="H85" s="3"/>
      <c r="I85" s="10">
        <v>1523126000</v>
      </c>
      <c r="J85" s="10">
        <v>1611031389</v>
      </c>
      <c r="K85" s="11"/>
      <c r="L85" s="56">
        <f t="shared" si="21"/>
        <v>1.0349692229717491</v>
      </c>
      <c r="M85" s="57">
        <f t="shared" si="16"/>
        <v>-3.4969222971749092E-2</v>
      </c>
      <c r="O85" s="53">
        <f t="shared" si="17"/>
        <v>87905389</v>
      </c>
    </row>
    <row r="86" spans="2:15" ht="25.15" customHeight="1" x14ac:dyDescent="0.4">
      <c r="B86" s="61"/>
      <c r="C86" s="22" t="s">
        <v>34</v>
      </c>
      <c r="D86" s="33">
        <v>0</v>
      </c>
      <c r="E86" s="33">
        <f t="shared" ref="E86" si="24">J86/J54</f>
        <v>349192.38383838383</v>
      </c>
      <c r="F86" s="51">
        <f t="shared" ref="F86" si="25">E86-D86</f>
        <v>349192.38383838383</v>
      </c>
      <c r="G86" s="79"/>
      <c r="H86" s="3"/>
      <c r="I86" s="10">
        <v>0</v>
      </c>
      <c r="J86" s="10">
        <v>34570046</v>
      </c>
      <c r="K86" s="11"/>
      <c r="L86" s="56" t="e">
        <f t="shared" ref="L86" si="26">E86/D86</f>
        <v>#DIV/0!</v>
      </c>
      <c r="M86" s="57" t="e">
        <f t="shared" ref="M86" si="27">1-L86</f>
        <v>#DIV/0!</v>
      </c>
      <c r="O86" s="53">
        <f t="shared" si="17"/>
        <v>34570046</v>
      </c>
    </row>
    <row r="87" spans="2:15" ht="25.15" customHeight="1" x14ac:dyDescent="0.4">
      <c r="B87" s="62"/>
      <c r="C87" s="30" t="s">
        <v>35</v>
      </c>
      <c r="D87" s="34">
        <f>I87/I55</f>
        <v>357727.08333333331</v>
      </c>
      <c r="E87" s="34">
        <f>J87/J55</f>
        <v>359952.43564356433</v>
      </c>
      <c r="F87" s="52">
        <f t="shared" si="14"/>
        <v>2225.3523102310137</v>
      </c>
      <c r="G87" s="79"/>
      <c r="H87" s="3"/>
      <c r="I87" s="10">
        <v>171709000</v>
      </c>
      <c r="J87" s="10">
        <v>72710392</v>
      </c>
      <c r="K87" s="11"/>
      <c r="L87" s="56">
        <f t="shared" si="21"/>
        <v>1.0062208102598633</v>
      </c>
      <c r="M87" s="57">
        <f t="shared" si="16"/>
        <v>-6.2208102598633186E-3</v>
      </c>
      <c r="O87" s="53">
        <f t="shared" si="17"/>
        <v>-98998608</v>
      </c>
    </row>
    <row r="88" spans="2:15" ht="25.15" customHeight="1" x14ac:dyDescent="0.4">
      <c r="B88" s="63" t="s">
        <v>36</v>
      </c>
      <c r="C88" s="64"/>
      <c r="D88" s="6">
        <f>I88/I56</f>
        <v>12284.440009675858</v>
      </c>
      <c r="E88" s="6">
        <f>J88/J56</f>
        <v>13109.765772208222</v>
      </c>
      <c r="F88" s="54">
        <f t="shared" si="14"/>
        <v>825.32576253236402</v>
      </c>
      <c r="G88" s="80"/>
      <c r="H88" s="3"/>
      <c r="I88" s="10">
        <v>1218813000</v>
      </c>
      <c r="J88" s="10">
        <v>1154944145</v>
      </c>
      <c r="K88" s="11"/>
      <c r="L88" s="56">
        <f t="shared" si="21"/>
        <v>1.0671846467468029</v>
      </c>
      <c r="M88" s="57">
        <f t="shared" si="16"/>
        <v>-6.7184646746802912E-2</v>
      </c>
      <c r="O88" s="53">
        <f t="shared" si="17"/>
        <v>-63868855</v>
      </c>
    </row>
    <row r="89" spans="2:15" ht="10.15" customHeight="1" x14ac:dyDescent="0.4">
      <c r="G89" s="1" t="s">
        <v>60</v>
      </c>
      <c r="O89" s="53"/>
    </row>
    <row r="90" spans="2:15" ht="19.899999999999999" customHeight="1" x14ac:dyDescent="0.4">
      <c r="B90" s="2" t="s">
        <v>41</v>
      </c>
      <c r="I90" s="53">
        <f>SUM(I61:I88)</f>
        <v>18793906000</v>
      </c>
      <c r="J90" s="53">
        <f>SUM(J61:J88)</f>
        <v>18304361890</v>
      </c>
      <c r="O90" s="53">
        <f t="shared" si="17"/>
        <v>-489544110</v>
      </c>
    </row>
    <row r="91" spans="2:15" ht="10.15" customHeight="1" x14ac:dyDescent="0.4"/>
    <row r="92" spans="2:15" ht="27" customHeight="1" x14ac:dyDescent="0.4">
      <c r="B92" s="81" t="s">
        <v>64</v>
      </c>
      <c r="C92" s="82"/>
      <c r="D92" s="82"/>
      <c r="E92" s="82"/>
      <c r="F92" s="82"/>
      <c r="G92" s="83"/>
    </row>
    <row r="93" spans="2:15" ht="27" customHeight="1" x14ac:dyDescent="0.4">
      <c r="B93" s="84"/>
      <c r="C93" s="85"/>
      <c r="D93" s="85"/>
      <c r="E93" s="85"/>
      <c r="F93" s="85"/>
      <c r="G93" s="86"/>
    </row>
    <row r="94" spans="2:15" ht="27" customHeight="1" x14ac:dyDescent="0.4">
      <c r="B94" s="84"/>
      <c r="C94" s="85"/>
      <c r="D94" s="85"/>
      <c r="E94" s="85"/>
      <c r="F94" s="85"/>
      <c r="G94" s="86"/>
    </row>
    <row r="95" spans="2:15" ht="27" customHeight="1" x14ac:dyDescent="0.4">
      <c r="B95" s="84"/>
      <c r="C95" s="85"/>
      <c r="D95" s="85"/>
      <c r="E95" s="85"/>
      <c r="F95" s="85"/>
      <c r="G95" s="86"/>
    </row>
    <row r="96" spans="2:15" ht="27" customHeight="1" x14ac:dyDescent="0.4">
      <c r="B96" s="84"/>
      <c r="C96" s="85"/>
      <c r="D96" s="85"/>
      <c r="E96" s="85"/>
      <c r="F96" s="85"/>
      <c r="G96" s="86"/>
    </row>
    <row r="97" spans="1:8" ht="27" customHeight="1" x14ac:dyDescent="0.4">
      <c r="B97" s="84"/>
      <c r="C97" s="85"/>
      <c r="D97" s="85"/>
      <c r="E97" s="85"/>
      <c r="F97" s="85"/>
      <c r="G97" s="86"/>
    </row>
    <row r="98" spans="1:8" ht="27" customHeight="1" x14ac:dyDescent="0.4">
      <c r="B98" s="84"/>
      <c r="C98" s="85"/>
      <c r="D98" s="85"/>
      <c r="E98" s="85"/>
      <c r="F98" s="85"/>
      <c r="G98" s="86"/>
    </row>
    <row r="99" spans="1:8" ht="27" customHeight="1" x14ac:dyDescent="0.4">
      <c r="B99" s="84"/>
      <c r="C99" s="85"/>
      <c r="D99" s="85"/>
      <c r="E99" s="85"/>
      <c r="F99" s="85"/>
      <c r="G99" s="86"/>
    </row>
    <row r="100" spans="1:8" ht="27" customHeight="1" x14ac:dyDescent="0.4">
      <c r="B100" s="87"/>
      <c r="C100" s="88"/>
      <c r="D100" s="88"/>
      <c r="E100" s="88"/>
      <c r="F100" s="88"/>
      <c r="G100" s="89"/>
    </row>
    <row r="101" spans="1:8" ht="10.15" customHeight="1" x14ac:dyDescent="0.4">
      <c r="A101" s="7"/>
      <c r="B101" s="14"/>
      <c r="C101" s="14"/>
      <c r="D101" s="14"/>
      <c r="E101" s="14"/>
      <c r="F101" s="14"/>
      <c r="G101" s="14"/>
      <c r="H101" s="7"/>
    </row>
    <row r="102" spans="1:8" ht="19.899999999999999" customHeight="1" x14ac:dyDescent="0.4">
      <c r="A102" s="7"/>
      <c r="B102" s="14"/>
      <c r="C102" s="14"/>
      <c r="D102" s="14"/>
      <c r="E102" s="14"/>
      <c r="F102" s="14"/>
      <c r="G102" s="14"/>
      <c r="H102" s="7"/>
    </row>
    <row r="103" spans="1:8" ht="19.899999999999999" customHeight="1" x14ac:dyDescent="0.4">
      <c r="A103" s="7"/>
      <c r="B103" s="14"/>
      <c r="C103" s="14"/>
      <c r="D103" s="14"/>
      <c r="E103" s="14"/>
      <c r="F103" s="14"/>
      <c r="G103" s="14"/>
      <c r="H103" s="7"/>
    </row>
    <row r="104" spans="1:8" ht="19.899999999999999" customHeight="1" x14ac:dyDescent="0.4">
      <c r="A104" s="7"/>
      <c r="B104" s="14"/>
      <c r="C104" s="14"/>
      <c r="D104" s="14"/>
      <c r="E104" s="14"/>
      <c r="F104" s="14"/>
      <c r="G104" s="14"/>
      <c r="H104" s="7"/>
    </row>
    <row r="105" spans="1:8" ht="19.899999999999999" customHeight="1" x14ac:dyDescent="0.4">
      <c r="A105" s="7"/>
      <c r="B105" s="14"/>
      <c r="C105" s="14"/>
      <c r="D105" s="14"/>
      <c r="E105" s="14"/>
      <c r="F105" s="14"/>
      <c r="G105" s="14"/>
      <c r="H105" s="7"/>
    </row>
    <row r="106" spans="1:8" ht="19.899999999999999" customHeight="1" x14ac:dyDescent="0.4">
      <c r="A106" s="7"/>
      <c r="B106" s="14"/>
      <c r="C106" s="14"/>
      <c r="D106" s="14"/>
      <c r="E106" s="14"/>
      <c r="F106" s="14"/>
      <c r="G106" s="14"/>
      <c r="H106" s="7"/>
    </row>
    <row r="107" spans="1:8" ht="19.899999999999999" customHeight="1" x14ac:dyDescent="0.4">
      <c r="A107" s="7"/>
      <c r="B107" s="7"/>
      <c r="C107" s="7"/>
      <c r="D107" s="7"/>
      <c r="E107" s="7"/>
      <c r="F107" s="7"/>
      <c r="G107" s="7"/>
      <c r="H107" s="7"/>
    </row>
  </sheetData>
  <mergeCells count="19">
    <mergeCell ref="B2:G2"/>
    <mergeCell ref="B8:C8"/>
    <mergeCell ref="B9:C9"/>
    <mergeCell ref="B28:C28"/>
    <mergeCell ref="B4:G4"/>
    <mergeCell ref="B17:C17"/>
    <mergeCell ref="G9:G24"/>
    <mergeCell ref="B84:B87"/>
    <mergeCell ref="B88:C88"/>
    <mergeCell ref="B92:G100"/>
    <mergeCell ref="B43:B51"/>
    <mergeCell ref="B52:B55"/>
    <mergeCell ref="B56:C56"/>
    <mergeCell ref="B60:C60"/>
    <mergeCell ref="B61:B74"/>
    <mergeCell ref="B75:B83"/>
    <mergeCell ref="G29:G56"/>
    <mergeCell ref="G61:G88"/>
    <mergeCell ref="B29:B42"/>
  </mergeCells>
  <phoneticPr fontId="3"/>
  <conditionalFormatting sqref="M61:M84">
    <cfRule type="cellIs" dxfId="0" priority="1" operator="greaterThan">
      <formula>0.05</formula>
    </cfRule>
  </conditionalFormatting>
  <pageMargins left="0.43307086614173229" right="0.43307086614173229" top="0.74803149606299213" bottom="0.55118110236220474" header="0.31496062992125984" footer="0.31496062992125984"/>
  <pageSetup paperSize="9" scale="57" fitToHeight="0" orientation="portrait" r:id="rId1"/>
  <rowBreaks count="1" manualBreakCount="1">
    <brk id="5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令和元年度</vt:lpstr>
      <vt:lpstr>令和元年度!Print_Area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黄色　大悲</dc:creator>
  <cp:lastModifiedBy>瀬戸　健太</cp:lastModifiedBy>
  <cp:lastPrinted>2021-09-29T02:38:15Z</cp:lastPrinted>
  <dcterms:created xsi:type="dcterms:W3CDTF">2018-08-24T12:47:25Z</dcterms:created>
  <dcterms:modified xsi:type="dcterms:W3CDTF">2021-09-29T02:50:13Z</dcterms:modified>
</cp:coreProperties>
</file>